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600" windowHeight="9735"/>
  </bookViews>
  <sheets>
    <sheet name="FORMATO DISPLINA CP" sheetId="13" r:id="rId1"/>
    <sheet name="FORMATO DISCIPLINA F DEUDA CONC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4" l="1"/>
  <c r="B8" i="14"/>
  <c r="G24" i="14"/>
  <c r="D24" i="14"/>
  <c r="C24" i="14"/>
  <c r="B24" i="14"/>
  <c r="H30" i="14"/>
  <c r="H29" i="14"/>
  <c r="H28" i="14"/>
  <c r="H27" i="14"/>
  <c r="H26" i="14"/>
  <c r="H25" i="14"/>
  <c r="D8" i="14"/>
  <c r="C8" i="14"/>
  <c r="G8" i="14"/>
  <c r="F19" i="14"/>
  <c r="H24" i="14" l="1"/>
  <c r="F41" i="14"/>
  <c r="F40" i="14" s="1"/>
  <c r="E40" i="14"/>
  <c r="D40" i="14"/>
  <c r="C40" i="14"/>
  <c r="B40" i="14"/>
  <c r="F30" i="14"/>
  <c r="F29" i="14"/>
  <c r="F28" i="14"/>
  <c r="F27" i="14"/>
  <c r="F26" i="14"/>
  <c r="F25" i="14"/>
  <c r="E24" i="14"/>
  <c r="E23" i="14" s="1"/>
  <c r="D23" i="14"/>
  <c r="B23" i="14"/>
  <c r="C23" i="14"/>
  <c r="F18" i="14"/>
  <c r="F17" i="14"/>
  <c r="F16" i="14"/>
  <c r="F15" i="14"/>
  <c r="F14" i="14"/>
  <c r="F13" i="14"/>
  <c r="F12" i="14"/>
  <c r="F11" i="14"/>
  <c r="F10" i="14"/>
  <c r="F9" i="14"/>
  <c r="G7" i="14"/>
  <c r="E8" i="14"/>
  <c r="E7" i="14" s="1"/>
  <c r="B7" i="14"/>
  <c r="H7" i="14"/>
  <c r="D7" i="14"/>
  <c r="C7" i="14"/>
  <c r="F24" i="14" l="1"/>
  <c r="F23" i="14" s="1"/>
  <c r="F8" i="14"/>
  <c r="F7" i="14" s="1"/>
  <c r="C6" i="14"/>
  <c r="C36" i="14" s="1"/>
  <c r="D6" i="14"/>
  <c r="D36" i="14" s="1"/>
  <c r="H23" i="14"/>
  <c r="H6" i="14" s="1"/>
  <c r="H36" i="14" s="1"/>
  <c r="E6" i="14"/>
  <c r="E36" i="14" s="1"/>
  <c r="B6" i="14"/>
  <c r="B36" i="14" s="1"/>
  <c r="F6" i="14" l="1"/>
  <c r="F36" i="14" s="1"/>
  <c r="G23" i="14" l="1"/>
  <c r="G6" i="14" s="1"/>
  <c r="G36" i="14" s="1"/>
</calcChain>
</file>

<file path=xl/sharedStrings.xml><?xml version="1.0" encoding="utf-8"?>
<sst xmlns="http://schemas.openxmlformats.org/spreadsheetml/2006/main" count="79" uniqueCount="67">
  <si>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</si>
  <si>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</si>
  <si>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</si>
  <si>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</si>
  <si>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</si>
  <si>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</si>
  <si>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</si>
  <si>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Multiva</t>
  </si>
  <si>
    <t>TIIE 28 + 0.72</t>
  </si>
  <si>
    <t>B. Crédito Banorte</t>
  </si>
  <si>
    <t>TIIE 28 + 0.85</t>
  </si>
  <si>
    <t>C. Crédito Banorte</t>
  </si>
  <si>
    <t>D. Crédito Santander</t>
  </si>
  <si>
    <t>TIIE 28 + 0.60</t>
  </si>
  <si>
    <t>NA</t>
  </si>
  <si>
    <t>E. Crédito Banorte</t>
  </si>
  <si>
    <t>TIIE 28 + 1.02</t>
  </si>
  <si>
    <t>F. Crédito  Scotiabank Inverlat</t>
  </si>
  <si>
    <t>TIIE 28 + 0.39</t>
  </si>
  <si>
    <t>G. Crédito  Hsbc</t>
  </si>
  <si>
    <t>TIIE 28 + 0.45</t>
  </si>
  <si>
    <t>H. Crédito  Banorte</t>
  </si>
  <si>
    <t>TIIE 28 + 0.50</t>
  </si>
  <si>
    <t>I. Crédito Banorte</t>
  </si>
  <si>
    <t>TIIE 28 + 0.64</t>
  </si>
  <si>
    <t xml:space="preserve">GOBIERNO ESTATAL CONSOLIDADO </t>
  </si>
  <si>
    <t>Informe Analítico de la Deuda Pública y Otros Pasivos</t>
  </si>
  <si>
    <t>(PESOS)</t>
  </si>
  <si>
    <t>Denominación de la Deuda Pública y Otros Pasivos</t>
  </si>
  <si>
    <t>Saldo al 31 de diciembre de 2018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</si>
  <si>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</si>
  <si>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</si>
  <si>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</si>
  <si>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</si>
  <si>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</si>
  <si>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</si>
  <si>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</si>
  <si>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</si>
  <si>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</si>
  <si>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Banorte ( antes  Interacciones)</t>
  </si>
  <si>
    <t xml:space="preserve">          Multiva</t>
  </si>
  <si>
    <t xml:space="preserve">          Banorte</t>
  </si>
  <si>
    <t xml:space="preserve">          Santander</t>
  </si>
  <si>
    <t xml:space="preserve">          Scotiabank Inverlat</t>
  </si>
  <si>
    <t xml:space="preserve">          Hsbc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</si>
  <si>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</si>
  <si>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</si>
  <si>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</si>
  <si>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</si>
  <si>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</t>
  </si>
  <si>
    <t xml:space="preserve">          Banobras Más Oaxaca</t>
  </si>
  <si>
    <t xml:space="preserve">         Banobras 5,000</t>
  </si>
  <si>
    <t xml:space="preserve">         Banobras 2,155</t>
  </si>
  <si>
    <t xml:space="preserve">         Banobras 4,000</t>
  </si>
  <si>
    <t xml:space="preserve">        Santander  700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</si>
  <si>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</si>
  <si>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</si>
  <si>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</si>
  <si>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</si>
  <si>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</si>
  <si>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</si>
  <si>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J. Crédito Banorte</t>
  </si>
  <si>
    <t>Del 01 de enero al  31 de diciembre de 2019</t>
  </si>
  <si>
    <t>GOBIERNO ESTATAL CONSOLIDADO</t>
  </si>
  <si>
    <t>Informe Análitico de la Deuda Pública y Otros Pasivos (b)</t>
  </si>
  <si>
    <t>Del 01 de enero al 31 de diciembre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</si>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</sst>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</cellStyleXfs>
  <cellXfs count="45">
    <xf numFmtId="0" fontId="0" fillId="0" borderId="0" xfId="0"/>
    <xf numFmtId="43" fontId="0" fillId="0" borderId="0" xfId="0" applyNumberFormat="1"/>
    <xf numFmtId="0" fontId="8" fillId="0" borderId="0" xfId="3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vertical="center" wrapText="1"/>
    </xf>
    <xf numFmtId="3" fontId="7" fillId="0" borderId="3" xfId="2" applyNumberFormat="1" applyFont="1" applyFill="1" applyBorder="1" applyAlignment="1">
      <alignment horizontal="right" vertical="center"/>
    </xf>
    <xf numFmtId="0" fontId="7" fillId="0" borderId="4" xfId="2" applyFont="1" applyFill="1" applyBorder="1" applyAlignment="1">
      <alignment vertical="center" wrapText="1"/>
    </xf>
    <xf numFmtId="3" fontId="7" fillId="0" borderId="4" xfId="2" applyNumberFormat="1" applyFont="1" applyFill="1" applyBorder="1" applyAlignment="1">
      <alignment horizontal="right" vertical="center"/>
    </xf>
    <xf numFmtId="3" fontId="7" fillId="0" borderId="4" xfId="2" applyNumberFormat="1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horizontal="right" vertical="center"/>
    </xf>
    <xf numFmtId="3" fontId="0" fillId="0" borderId="0" xfId="0" applyNumberFormat="1"/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Border="1"/>
    <xf numFmtId="43" fontId="12" fillId="0" borderId="3" xfId="1" applyNumberFormat="1" applyFont="1" applyBorder="1"/>
    <xf numFmtId="43" fontId="12" fillId="0" borderId="4" xfId="1" applyNumberFormat="1" applyFont="1" applyBorder="1"/>
    <xf numFmtId="43" fontId="13" fillId="0" borderId="4" xfId="1" applyNumberFormat="1" applyFont="1" applyBorder="1"/>
    <xf numFmtId="0" fontId="12" fillId="0" borderId="4" xfId="0" applyFont="1" applyBorder="1"/>
    <xf numFmtId="0" fontId="13" fillId="0" borderId="4" xfId="0" applyFont="1" applyBorder="1"/>
    <xf numFmtId="43" fontId="5" fillId="0" borderId="4" xfId="1" applyNumberFormat="1" applyFont="1" applyBorder="1"/>
    <xf numFmtId="0" fontId="13" fillId="0" borderId="4" xfId="0" applyFont="1" applyBorder="1" applyAlignment="1">
      <alignment horizontal="left"/>
    </xf>
    <xf numFmtId="43" fontId="13" fillId="2" borderId="4" xfId="1" applyNumberFormat="1" applyFont="1" applyFill="1" applyBorder="1"/>
    <xf numFmtId="43" fontId="10" fillId="0" borderId="0" xfId="0" applyNumberFormat="1" applyFont="1"/>
    <xf numFmtId="4" fontId="12" fillId="0" borderId="4" xfId="1" applyNumberFormat="1" applyFont="1" applyBorder="1"/>
    <xf numFmtId="0" fontId="13" fillId="0" borderId="4" xfId="0" applyFont="1" applyFill="1" applyBorder="1"/>
    <xf numFmtId="43" fontId="13" fillId="0" borderId="4" xfId="1" applyNumberFormat="1" applyFont="1" applyFill="1" applyBorder="1"/>
    <xf numFmtId="0" fontId="12" fillId="0" borderId="4" xfId="0" applyFont="1" applyBorder="1" applyAlignment="1">
      <alignment wrapText="1"/>
    </xf>
    <xf numFmtId="43" fontId="12" fillId="3" borderId="4" xfId="1" applyNumberFormat="1" applyFont="1" applyFill="1" applyBorder="1"/>
    <xf numFmtId="0" fontId="13" fillId="0" borderId="5" xfId="0" applyFont="1" applyBorder="1"/>
    <xf numFmtId="43" fontId="13" fillId="0" borderId="5" xfId="0" applyNumberFormat="1" applyFont="1" applyBorder="1"/>
    <xf numFmtId="43" fontId="13" fillId="0" borderId="5" xfId="1" applyNumberFormat="1" applyFont="1" applyBorder="1"/>
    <xf numFmtId="43" fontId="13" fillId="0" borderId="0" xfId="1" applyFont="1"/>
    <xf numFmtId="43" fontId="13" fillId="0" borderId="0" xfId="0" applyNumberFormat="1" applyFont="1"/>
    <xf numFmtId="3" fontId="7" fillId="0" borderId="5" xfId="2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horizontal="center" vertical="center"/>
    </xf>
    <xf numFmtId="0" fontId="12" fillId="0" borderId="4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Millares" xfId="1" builtinId="3"/>
    <cellStyle name="Normal" xfId="0" builtinId="0"/>
    <cellStyle name="Normal 2" xfId="2"/>
    <cellStyle name="Normal 2 3 3" xfId="4"/>
    <cellStyle name="Normal 2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F22"/>
  <sheetViews>
    <sheetView tabSelected="1" workbookViewId="0">
      <selection activeCell="A6" sqref="A6:F6"/>
    </sheetView>
  </sheetViews>
  <sheetFormatPr baseColWidth="10" defaultRowHeight="15" x14ac:dyDescent="0.25"/>
  <cols>
    <col min="1" max="1" width="27.5703125" customWidth="1"/>
    <col min="2" max="2" width="12.7109375" bestFit="1" customWidth="1"/>
    <col min="4" max="4" width="12.7109375" customWidth="1"/>
    <col min="5" max="5" width="13" customWidth="1"/>
  </cols>
  <sheetData>
    <row r="2" spans="1:6" x14ac:dyDescent="0.25">
      <c r="A2" s="44" t="s">
        <v>63</v>
      </c>
      <c r="B2" s="44"/>
      <c r="C2" s="44"/>
      <c r="D2" s="44"/>
      <c r="E2" s="44"/>
      <c r="F2" s="44"/>
    </row>
    <row r="3" spans="1:6" x14ac:dyDescent="0.25">
      <c r="A3" s="44" t="s">
        <v>64</v>
      </c>
      <c r="B3" s="44"/>
      <c r="C3" s="44"/>
      <c r="D3" s="44"/>
      <c r="E3" s="44"/>
      <c r="F3" s="44"/>
    </row>
    <row r="4" spans="1:6" x14ac:dyDescent="0.25">
      <c r="A4" s="44" t="s">
        <v>65</v>
      </c>
      <c r="B4" s="44"/>
      <c r="C4" s="44"/>
      <c r="D4" s="44"/>
      <c r="E4" s="44"/>
      <c r="F4" s="44"/>
    </row>
    <row r="6" spans="1:6" x14ac:dyDescent="0.25">
      <c r="A6" s="44" t="s">
        <v>66</v>
      </c>
      <c r="B6" s="44"/>
      <c r="C6" s="44"/>
      <c r="D6" s="44"/>
      <c r="E6" s="44"/>
      <c r="F6" s="44"/>
    </row>
    <row r="7" spans="1:6" x14ac:dyDescent="0.25">
      <c r="A7" s="2"/>
      <c r="B7" s="3"/>
      <c r="C7" s="4"/>
      <c r="D7" s="4"/>
      <c r="E7" s="3"/>
      <c r="F7" s="3"/>
    </row>
    <row r="8" spans="1:6" ht="36" x14ac:dyDescent="0.25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</row>
    <row r="9" spans="1:6" x14ac:dyDescent="0.25">
      <c r="A9" s="7" t="s">
        <v>6</v>
      </c>
      <c r="B9" s="8"/>
      <c r="C9" s="8"/>
      <c r="D9" s="8"/>
      <c r="E9" s="8"/>
      <c r="F9" s="8"/>
    </row>
    <row r="10" spans="1:6" x14ac:dyDescent="0.25">
      <c r="A10" s="9" t="s">
        <v>7</v>
      </c>
      <c r="B10" s="10">
        <v>400000000</v>
      </c>
      <c r="C10" s="11">
        <v>12</v>
      </c>
      <c r="D10" s="11" t="s">
        <v>8</v>
      </c>
      <c r="E10" s="11">
        <v>1067200</v>
      </c>
      <c r="F10" s="12">
        <v>9.6</v>
      </c>
    </row>
    <row r="11" spans="1:6" x14ac:dyDescent="0.25">
      <c r="A11" s="9" t="s">
        <v>9</v>
      </c>
      <c r="B11" s="10">
        <v>300000000</v>
      </c>
      <c r="C11" s="11">
        <v>12</v>
      </c>
      <c r="D11" s="11" t="s">
        <v>10</v>
      </c>
      <c r="E11" s="11">
        <v>2331600</v>
      </c>
      <c r="F11" s="12">
        <v>10.5</v>
      </c>
    </row>
    <row r="12" spans="1:6" x14ac:dyDescent="0.25">
      <c r="A12" s="9" t="s">
        <v>11</v>
      </c>
      <c r="B12" s="10">
        <v>100000000</v>
      </c>
      <c r="C12" s="11">
        <v>12</v>
      </c>
      <c r="D12" s="11" t="s">
        <v>10</v>
      </c>
      <c r="E12" s="11">
        <v>777200</v>
      </c>
      <c r="F12" s="12">
        <v>11.05</v>
      </c>
    </row>
    <row r="13" spans="1:6" x14ac:dyDescent="0.25">
      <c r="A13" s="9" t="s">
        <v>12</v>
      </c>
      <c r="B13" s="10">
        <v>150000000</v>
      </c>
      <c r="C13" s="11">
        <v>12</v>
      </c>
      <c r="D13" s="11" t="s">
        <v>13</v>
      </c>
      <c r="E13" s="11" t="s">
        <v>14</v>
      </c>
      <c r="F13" s="12">
        <v>8.7799999999999994</v>
      </c>
    </row>
    <row r="14" spans="1:6" x14ac:dyDescent="0.25">
      <c r="A14" s="9" t="s">
        <v>15</v>
      </c>
      <c r="B14" s="10">
        <v>1000000000</v>
      </c>
      <c r="C14" s="11">
        <v>12</v>
      </c>
      <c r="D14" s="11" t="s">
        <v>16</v>
      </c>
      <c r="E14" s="11">
        <v>10440000</v>
      </c>
      <c r="F14" s="12">
        <v>11.51</v>
      </c>
    </row>
    <row r="15" spans="1:6" x14ac:dyDescent="0.25">
      <c r="A15" s="9" t="s">
        <v>17</v>
      </c>
      <c r="B15" s="10">
        <v>400000000</v>
      </c>
      <c r="C15" s="11">
        <v>12</v>
      </c>
      <c r="D15" s="11" t="s">
        <v>18</v>
      </c>
      <c r="E15" s="11" t="s">
        <v>14</v>
      </c>
      <c r="F15" s="12">
        <v>8.81</v>
      </c>
    </row>
    <row r="16" spans="1:6" x14ac:dyDescent="0.25">
      <c r="A16" s="9" t="s">
        <v>19</v>
      </c>
      <c r="B16" s="10">
        <v>350000000</v>
      </c>
      <c r="C16" s="11">
        <v>12</v>
      </c>
      <c r="D16" s="11" t="s">
        <v>20</v>
      </c>
      <c r="E16" s="11" t="s">
        <v>14</v>
      </c>
      <c r="F16" s="12">
        <v>8.8699999999999992</v>
      </c>
    </row>
    <row r="17" spans="1:6" x14ac:dyDescent="0.25">
      <c r="A17" s="9" t="s">
        <v>21</v>
      </c>
      <c r="B17" s="10">
        <v>500000000</v>
      </c>
      <c r="C17" s="11">
        <v>12</v>
      </c>
      <c r="D17" s="11" t="s">
        <v>22</v>
      </c>
      <c r="E17" s="11" t="s">
        <v>14</v>
      </c>
      <c r="F17" s="12">
        <v>8.92</v>
      </c>
    </row>
    <row r="18" spans="1:6" x14ac:dyDescent="0.25">
      <c r="A18" s="9" t="s">
        <v>23</v>
      </c>
      <c r="B18" s="10">
        <v>450000000</v>
      </c>
      <c r="C18" s="11">
        <v>12</v>
      </c>
      <c r="D18" s="11" t="s">
        <v>24</v>
      </c>
      <c r="E18" s="11" t="s">
        <v>14</v>
      </c>
      <c r="F18" s="12">
        <v>9.06</v>
      </c>
    </row>
    <row r="19" spans="1:6" x14ac:dyDescent="0.25">
      <c r="A19" s="13" t="s">
        <v>61</v>
      </c>
      <c r="B19" s="14">
        <v>300000000</v>
      </c>
      <c r="C19" s="39">
        <v>12</v>
      </c>
      <c r="D19" s="14" t="s">
        <v>22</v>
      </c>
      <c r="E19" s="39" t="s">
        <v>14</v>
      </c>
      <c r="F19" s="40">
        <v>8.2100000000000009</v>
      </c>
    </row>
    <row r="20" spans="1:6" x14ac:dyDescent="0.25">
      <c r="A20" s="15"/>
      <c r="B20" s="16"/>
      <c r="C20" s="16"/>
      <c r="D20" s="16"/>
      <c r="E20" s="16"/>
      <c r="F20" s="16"/>
    </row>
    <row r="21" spans="1:6" x14ac:dyDescent="0.25">
      <c r="E21" s="17"/>
    </row>
    <row r="22" spans="1:6" x14ac:dyDescent="0.25">
      <c r="E22" s="17"/>
    </row>
  </sheetData>
  <mergeCells count="4">
    <mergeCell ref="A2:F2"/>
    <mergeCell ref="A3:F3"/>
    <mergeCell ref="A4:F4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45"/>
  <sheetViews>
    <sheetView showGridLines="0" topLeftCell="E1" zoomScale="60" zoomScaleNormal="60" workbookViewId="0">
      <selection activeCell="J48" sqref="J48"/>
    </sheetView>
  </sheetViews>
  <sheetFormatPr baseColWidth="10" defaultRowHeight="15" x14ac:dyDescent="0.25"/>
  <cols>
    <col min="1" max="1" width="26" customWidth="1"/>
    <col min="2" max="8" width="22.140625" customWidth="1"/>
  </cols>
  <sheetData>
    <row r="1" spans="1:8" x14ac:dyDescent="0.25">
      <c r="A1" s="43" t="s">
        <v>25</v>
      </c>
      <c r="B1" s="43"/>
      <c r="C1" s="43"/>
      <c r="D1" s="43"/>
      <c r="E1" s="43"/>
      <c r="F1" s="43"/>
      <c r="G1" s="43"/>
      <c r="H1" s="43"/>
    </row>
    <row r="2" spans="1:8" x14ac:dyDescent="0.25">
      <c r="A2" s="43" t="s">
        <v>26</v>
      </c>
      <c r="B2" s="43"/>
      <c r="C2" s="43"/>
      <c r="D2" s="43"/>
      <c r="E2" s="43"/>
      <c r="F2" s="43"/>
      <c r="G2" s="43"/>
      <c r="H2" s="43"/>
    </row>
    <row r="3" spans="1:8" x14ac:dyDescent="0.25">
      <c r="A3" s="43" t="s">
        <v>62</v>
      </c>
      <c r="B3" s="43"/>
      <c r="C3" s="43"/>
      <c r="D3" s="43"/>
      <c r="E3" s="43"/>
      <c r="F3" s="43"/>
      <c r="G3" s="43"/>
      <c r="H3" s="43"/>
    </row>
    <row r="4" spans="1:8" x14ac:dyDescent="0.25">
      <c r="A4" s="43" t="s">
        <v>27</v>
      </c>
      <c r="B4" s="43"/>
      <c r="C4" s="43"/>
      <c r="D4" s="43"/>
      <c r="E4" s="43"/>
      <c r="F4" s="43"/>
      <c r="G4" s="43"/>
      <c r="H4" s="43"/>
    </row>
    <row r="5" spans="1:8" ht="33.6" customHeight="1" x14ac:dyDescent="0.25">
      <c r="A5" s="18" t="s">
        <v>28</v>
      </c>
      <c r="B5" s="18" t="s">
        <v>29</v>
      </c>
      <c r="C5" s="18" t="s">
        <v>30</v>
      </c>
      <c r="D5" s="18" t="s">
        <v>31</v>
      </c>
      <c r="E5" s="18" t="s">
        <v>32</v>
      </c>
      <c r="F5" s="18" t="s">
        <v>33</v>
      </c>
      <c r="G5" s="18" t="s">
        <v>34</v>
      </c>
      <c r="H5" s="18" t="s">
        <v>35</v>
      </c>
    </row>
    <row r="6" spans="1:8" x14ac:dyDescent="0.25">
      <c r="A6" s="19" t="s">
        <v>36</v>
      </c>
      <c r="B6" s="20">
        <f t="shared" ref="B6:E6" si="0">B7+B23</f>
        <v>12001143674.220001</v>
      </c>
      <c r="C6" s="21">
        <f t="shared" si="0"/>
        <v>5690704498.96</v>
      </c>
      <c r="D6" s="20">
        <f>D7+D23</f>
        <v>3233567220.48</v>
      </c>
      <c r="E6" s="22">
        <f t="shared" si="0"/>
        <v>0</v>
      </c>
      <c r="F6" s="20">
        <f>F7+F23</f>
        <v>14458280952.700001</v>
      </c>
      <c r="G6" s="20">
        <f>G7+G23</f>
        <v>1209692088.4000001</v>
      </c>
      <c r="H6" s="20">
        <f>H7+H23</f>
        <v>576043586.17000008</v>
      </c>
    </row>
    <row r="7" spans="1:8" x14ac:dyDescent="0.25">
      <c r="A7" s="23" t="s">
        <v>37</v>
      </c>
      <c r="B7" s="21">
        <f>SUM(B8)</f>
        <v>2586148570</v>
      </c>
      <c r="C7" s="21">
        <f>C8</f>
        <v>2000000000</v>
      </c>
      <c r="D7" s="21">
        <f>SUM(D8)</f>
        <v>2895097899.54</v>
      </c>
      <c r="E7" s="21">
        <f>E8</f>
        <v>0</v>
      </c>
      <c r="F7" s="21">
        <f>F8</f>
        <v>1691050670.46</v>
      </c>
      <c r="G7" s="21">
        <f>G8</f>
        <v>191045859</v>
      </c>
      <c r="H7" s="21">
        <f>H8</f>
        <v>0</v>
      </c>
    </row>
    <row r="8" spans="1:8" x14ac:dyDescent="0.25">
      <c r="A8" s="23" t="s">
        <v>38</v>
      </c>
      <c r="B8" s="21">
        <f>SUM(B9:B19)</f>
        <v>2586148570</v>
      </c>
      <c r="C8" s="21">
        <f t="shared" ref="C8:D8" si="1">SUM(C9:C19)</f>
        <v>2000000000</v>
      </c>
      <c r="D8" s="21">
        <f t="shared" si="1"/>
        <v>2895097899.54</v>
      </c>
      <c r="E8" s="21">
        <f t="shared" ref="E8" si="2">SUM(E9:E18)</f>
        <v>0</v>
      </c>
      <c r="F8" s="21">
        <f>SUM(F9:F19)</f>
        <v>1691050670.46</v>
      </c>
      <c r="G8" s="21">
        <f>SUM(G9:G19)</f>
        <v>191045859</v>
      </c>
      <c r="H8" s="21">
        <f>SUM(H9:H19)</f>
        <v>0</v>
      </c>
    </row>
    <row r="9" spans="1:8" x14ac:dyDescent="0.25">
      <c r="A9" s="24" t="s">
        <v>39</v>
      </c>
      <c r="B9" s="22">
        <v>1060648570</v>
      </c>
      <c r="C9" s="22"/>
      <c r="D9" s="22">
        <v>1060648570</v>
      </c>
      <c r="E9" s="22">
        <v>0</v>
      </c>
      <c r="F9" s="22">
        <f t="shared" ref="F9:F18" si="3">B9+C9-D9</f>
        <v>0</v>
      </c>
      <c r="G9" s="25">
        <v>24308950.920000002</v>
      </c>
      <c r="H9" s="22"/>
    </row>
    <row r="10" spans="1:8" x14ac:dyDescent="0.25">
      <c r="A10" s="24" t="s">
        <v>40</v>
      </c>
      <c r="B10" s="22">
        <v>226000000</v>
      </c>
      <c r="C10" s="22"/>
      <c r="D10" s="22">
        <v>226000000</v>
      </c>
      <c r="E10" s="22"/>
      <c r="F10" s="22">
        <f t="shared" si="3"/>
        <v>0</v>
      </c>
      <c r="G10" s="22">
        <v>10102084.140000001</v>
      </c>
      <c r="H10" s="22"/>
    </row>
    <row r="11" spans="1:8" x14ac:dyDescent="0.25">
      <c r="A11" s="26" t="s">
        <v>41</v>
      </c>
      <c r="B11" s="22">
        <v>169500000</v>
      </c>
      <c r="C11" s="22"/>
      <c r="D11" s="22">
        <v>169500000</v>
      </c>
      <c r="E11" s="22"/>
      <c r="F11" s="22">
        <f t="shared" si="3"/>
        <v>0</v>
      </c>
      <c r="G11" s="25">
        <v>7684437.5599999996</v>
      </c>
      <c r="H11" s="22"/>
    </row>
    <row r="12" spans="1:8" x14ac:dyDescent="0.25">
      <c r="A12" s="26" t="s">
        <v>41</v>
      </c>
      <c r="B12" s="22">
        <v>64000000</v>
      </c>
      <c r="C12" s="22"/>
      <c r="D12" s="22">
        <v>64000000</v>
      </c>
      <c r="E12" s="22"/>
      <c r="F12" s="22">
        <f t="shared" si="3"/>
        <v>0</v>
      </c>
      <c r="G12" s="25">
        <v>2657342.37</v>
      </c>
      <c r="H12" s="22"/>
    </row>
    <row r="13" spans="1:8" x14ac:dyDescent="0.25">
      <c r="A13" s="24" t="s">
        <v>42</v>
      </c>
      <c r="B13" s="22">
        <v>96000000</v>
      </c>
      <c r="C13" s="22"/>
      <c r="D13" s="22">
        <v>96000000</v>
      </c>
      <c r="E13" s="22"/>
      <c r="F13" s="22">
        <f t="shared" si="3"/>
        <v>0</v>
      </c>
      <c r="G13" s="25">
        <v>3946383.03</v>
      </c>
      <c r="H13" s="22"/>
    </row>
    <row r="14" spans="1:8" x14ac:dyDescent="0.25">
      <c r="A14" s="26" t="s">
        <v>41</v>
      </c>
      <c r="B14" s="22">
        <v>970000000</v>
      </c>
      <c r="C14" s="22"/>
      <c r="D14" s="22">
        <v>970000000</v>
      </c>
      <c r="E14" s="22"/>
      <c r="F14" s="22">
        <f t="shared" si="3"/>
        <v>0</v>
      </c>
      <c r="G14" s="25">
        <v>56456422.600000001</v>
      </c>
      <c r="H14" s="22"/>
    </row>
    <row r="15" spans="1:8" x14ac:dyDescent="0.25">
      <c r="A15" s="26" t="s">
        <v>43</v>
      </c>
      <c r="B15" s="22"/>
      <c r="C15" s="22">
        <v>400000000</v>
      </c>
      <c r="D15" s="22">
        <v>308949329.54000002</v>
      </c>
      <c r="E15" s="22"/>
      <c r="F15" s="22">
        <f t="shared" si="3"/>
        <v>91050670.459999979</v>
      </c>
      <c r="G15" s="25">
        <v>22732383.350000001</v>
      </c>
      <c r="H15" s="22"/>
    </row>
    <row r="16" spans="1:8" x14ac:dyDescent="0.25">
      <c r="A16" s="26" t="s">
        <v>44</v>
      </c>
      <c r="B16" s="22"/>
      <c r="C16" s="22">
        <v>350000000</v>
      </c>
      <c r="D16" s="22">
        <v>0</v>
      </c>
      <c r="E16" s="22"/>
      <c r="F16" s="22">
        <f t="shared" si="3"/>
        <v>350000000</v>
      </c>
      <c r="G16" s="25">
        <v>17990533.760000002</v>
      </c>
      <c r="H16" s="22"/>
    </row>
    <row r="17" spans="1:8" x14ac:dyDescent="0.25">
      <c r="A17" s="26" t="s">
        <v>41</v>
      </c>
      <c r="B17" s="22"/>
      <c r="C17" s="22">
        <v>500000000</v>
      </c>
      <c r="D17" s="22">
        <v>0</v>
      </c>
      <c r="E17" s="22"/>
      <c r="F17" s="22">
        <f t="shared" si="3"/>
        <v>500000000</v>
      </c>
      <c r="G17" s="25">
        <v>22396866.68</v>
      </c>
      <c r="H17" s="22"/>
    </row>
    <row r="18" spans="1:8" x14ac:dyDescent="0.25">
      <c r="A18" s="26" t="s">
        <v>41</v>
      </c>
      <c r="B18" s="22"/>
      <c r="C18" s="22">
        <v>450000000</v>
      </c>
      <c r="D18" s="22">
        <v>0</v>
      </c>
      <c r="E18" s="22"/>
      <c r="F18" s="22">
        <f t="shared" si="3"/>
        <v>450000000</v>
      </c>
      <c r="G18" s="25">
        <v>18881598.75</v>
      </c>
      <c r="H18" s="22"/>
    </row>
    <row r="19" spans="1:8" x14ac:dyDescent="0.25">
      <c r="A19" s="26" t="s">
        <v>41</v>
      </c>
      <c r="B19" s="22"/>
      <c r="C19" s="22">
        <v>300000000</v>
      </c>
      <c r="D19" s="22">
        <v>0</v>
      </c>
      <c r="E19" s="22"/>
      <c r="F19" s="22">
        <f t="shared" ref="F19" si="4">B19+C19-D19</f>
        <v>300000000</v>
      </c>
      <c r="G19" s="25">
        <v>3888855.84</v>
      </c>
      <c r="H19" s="22"/>
    </row>
    <row r="20" spans="1:8" x14ac:dyDescent="0.25">
      <c r="A20" s="23" t="s">
        <v>45</v>
      </c>
      <c r="B20" s="22">
        <v>0</v>
      </c>
      <c r="C20" s="22">
        <v>0</v>
      </c>
      <c r="D20" s="22">
        <v>0</v>
      </c>
      <c r="E20" s="22">
        <v>0</v>
      </c>
      <c r="F20" s="22"/>
      <c r="G20" s="22">
        <v>0</v>
      </c>
      <c r="H20" s="22">
        <v>0</v>
      </c>
    </row>
    <row r="21" spans="1:8" x14ac:dyDescent="0.25">
      <c r="A21" s="23" t="s">
        <v>46</v>
      </c>
      <c r="B21" s="22">
        <v>0</v>
      </c>
      <c r="C21" s="22">
        <v>0</v>
      </c>
      <c r="D21" s="22">
        <v>0</v>
      </c>
      <c r="E21" s="22">
        <v>0</v>
      </c>
      <c r="F21" s="22"/>
      <c r="G21" s="22">
        <v>0</v>
      </c>
      <c r="H21" s="22">
        <v>0</v>
      </c>
    </row>
    <row r="22" spans="1:8" x14ac:dyDescent="0.25">
      <c r="A22" s="24"/>
      <c r="B22" s="22"/>
      <c r="C22" s="22"/>
      <c r="D22" s="22"/>
      <c r="E22" s="22"/>
      <c r="F22" s="22"/>
      <c r="G22" s="22"/>
      <c r="H22" s="22"/>
    </row>
    <row r="23" spans="1:8" x14ac:dyDescent="0.25">
      <c r="A23" s="23" t="s">
        <v>47</v>
      </c>
      <c r="B23" s="21">
        <f t="shared" ref="B23:H23" si="5">B24+B31</f>
        <v>9414995104.2200012</v>
      </c>
      <c r="C23" s="21">
        <f t="shared" si="5"/>
        <v>3690704498.96</v>
      </c>
      <c r="D23" s="21">
        <f t="shared" si="5"/>
        <v>338469320.94</v>
      </c>
      <c r="E23" s="22">
        <f t="shared" si="5"/>
        <v>0</v>
      </c>
      <c r="F23" s="21">
        <f t="shared" si="5"/>
        <v>12767230282.24</v>
      </c>
      <c r="G23" s="21">
        <f t="shared" si="5"/>
        <v>1018646229.4</v>
      </c>
      <c r="H23" s="21">
        <f t="shared" si="5"/>
        <v>576043586.17000008</v>
      </c>
    </row>
    <row r="24" spans="1:8" x14ac:dyDescent="0.25">
      <c r="A24" s="23" t="s">
        <v>48</v>
      </c>
      <c r="B24" s="21">
        <f>SUM(B25:B30)</f>
        <v>9414995104.2200012</v>
      </c>
      <c r="C24" s="21">
        <f>SUM(C25:C30)</f>
        <v>3690704498.96</v>
      </c>
      <c r="D24" s="21">
        <f>SUM(D25:D30)</f>
        <v>338469320.94</v>
      </c>
      <c r="E24" s="21">
        <f t="shared" ref="E24" si="6">SUM(E25:E30)</f>
        <v>0</v>
      </c>
      <c r="F24" s="21">
        <f>SUM(F25:F30)</f>
        <v>12767230282.24</v>
      </c>
      <c r="G24" s="21">
        <f>SUM(G25:G30)</f>
        <v>1018646229.4</v>
      </c>
      <c r="H24" s="21">
        <f>SUM(H25:H30)</f>
        <v>576043586.17000008</v>
      </c>
    </row>
    <row r="25" spans="1:8" x14ac:dyDescent="0.25">
      <c r="A25" s="24" t="s">
        <v>49</v>
      </c>
      <c r="B25" s="22">
        <v>1118192355.79</v>
      </c>
      <c r="C25" s="22"/>
      <c r="D25" s="22">
        <v>72124699.879999995</v>
      </c>
      <c r="E25" s="22">
        <v>0</v>
      </c>
      <c r="F25" s="22">
        <f t="shared" ref="F25:F30" si="7">B25+C25-D25+E25</f>
        <v>1046067655.91</v>
      </c>
      <c r="G25" s="22">
        <v>85934524.930000007</v>
      </c>
      <c r="H25" s="27">
        <f>968141.7</f>
        <v>968141.7</v>
      </c>
    </row>
    <row r="26" spans="1:8" x14ac:dyDescent="0.25">
      <c r="A26" s="24" t="s">
        <v>50</v>
      </c>
      <c r="B26" s="22">
        <v>179760371.68000001</v>
      </c>
      <c r="C26" s="22">
        <v>82015650.030000001</v>
      </c>
      <c r="D26" s="22">
        <v>16422031.76</v>
      </c>
      <c r="E26" s="22">
        <v>0</v>
      </c>
      <c r="F26" s="22">
        <f t="shared" si="7"/>
        <v>245353989.95000002</v>
      </c>
      <c r="G26" s="22">
        <v>17950644.27</v>
      </c>
      <c r="H26" s="22">
        <f>3553583.96+160655</f>
        <v>3714238.96</v>
      </c>
    </row>
    <row r="27" spans="1:8" x14ac:dyDescent="0.25">
      <c r="A27" s="24" t="s">
        <v>51</v>
      </c>
      <c r="B27" s="22">
        <v>4933009428.7700005</v>
      </c>
      <c r="C27" s="22"/>
      <c r="D27" s="22">
        <v>120429423.14</v>
      </c>
      <c r="E27" s="22">
        <v>0</v>
      </c>
      <c r="F27" s="22">
        <f t="shared" si="7"/>
        <v>4812580005.6300001</v>
      </c>
      <c r="G27" s="22">
        <v>441117712.00999999</v>
      </c>
      <c r="H27" s="22">
        <f>144894236.79+23719425.78</f>
        <v>168613662.56999999</v>
      </c>
    </row>
    <row r="28" spans="1:8" x14ac:dyDescent="0.25">
      <c r="A28" s="24" t="s">
        <v>52</v>
      </c>
      <c r="B28" s="22">
        <v>2146244554.3399999</v>
      </c>
      <c r="C28" s="22"/>
      <c r="D28" s="22">
        <v>51969669.479999997</v>
      </c>
      <c r="E28" s="22">
        <v>0</v>
      </c>
      <c r="F28" s="22">
        <f t="shared" si="7"/>
        <v>2094274884.8599999</v>
      </c>
      <c r="G28" s="22">
        <v>194194977.16999999</v>
      </c>
      <c r="H28" s="22">
        <f>62620575.05+11631007.86</f>
        <v>74251582.909999996</v>
      </c>
    </row>
    <row r="29" spans="1:8" x14ac:dyDescent="0.25">
      <c r="A29" s="24" t="s">
        <v>53</v>
      </c>
      <c r="B29" s="22">
        <v>339182793.63999999</v>
      </c>
      <c r="C29" s="22">
        <v>3608688848.9299998</v>
      </c>
      <c r="D29" s="22">
        <v>60607296.68</v>
      </c>
      <c r="E29" s="22">
        <v>0</v>
      </c>
      <c r="F29" s="22">
        <f t="shared" si="7"/>
        <v>3887264345.8899999</v>
      </c>
      <c r="G29" s="22">
        <v>213603625.09</v>
      </c>
      <c r="H29" s="22">
        <f>224659918.37+20208264.6</f>
        <v>244868182.97</v>
      </c>
    </row>
    <row r="30" spans="1:8" x14ac:dyDescent="0.25">
      <c r="A30" s="24" t="s">
        <v>54</v>
      </c>
      <c r="B30" s="22">
        <v>698605600</v>
      </c>
      <c r="C30" s="22"/>
      <c r="D30" s="22">
        <v>16916200</v>
      </c>
      <c r="E30" s="22">
        <v>0</v>
      </c>
      <c r="F30" s="22">
        <f t="shared" si="7"/>
        <v>681689400</v>
      </c>
      <c r="G30" s="22">
        <v>65844745.93</v>
      </c>
      <c r="H30" s="22">
        <f>80524617.14+3103159.92</f>
        <v>83627777.060000002</v>
      </c>
    </row>
    <row r="31" spans="1:8" x14ac:dyDescent="0.25">
      <c r="A31" s="23" t="s">
        <v>55</v>
      </c>
      <c r="B31" s="21"/>
      <c r="C31" s="21"/>
      <c r="D31" s="21"/>
      <c r="E31" s="22"/>
      <c r="F31" s="29"/>
      <c r="G31" s="21"/>
      <c r="H31" s="21"/>
    </row>
    <row r="32" spans="1:8" x14ac:dyDescent="0.25">
      <c r="A32" s="23" t="s">
        <v>56</v>
      </c>
      <c r="B32" s="22"/>
      <c r="C32" s="22"/>
      <c r="D32" s="22"/>
      <c r="E32" s="22"/>
      <c r="F32" s="22"/>
      <c r="G32" s="22"/>
      <c r="H32" s="22"/>
    </row>
    <row r="33" spans="1:8" x14ac:dyDescent="0.25">
      <c r="A33" s="24"/>
      <c r="B33" s="22"/>
      <c r="C33" s="22"/>
      <c r="D33" s="22"/>
      <c r="E33" s="22"/>
      <c r="F33" s="22"/>
      <c r="G33" s="22"/>
      <c r="H33" s="22"/>
    </row>
    <row r="34" spans="1:8" s="42" customFormat="1" x14ac:dyDescent="0.25">
      <c r="A34" s="41" t="s">
        <v>57</v>
      </c>
      <c r="B34" s="22">
        <v>10149355709.780001</v>
      </c>
      <c r="C34" s="31"/>
      <c r="D34" s="31"/>
      <c r="E34" s="31"/>
      <c r="F34" s="31">
        <v>8705012943.2999992</v>
      </c>
      <c r="G34" s="31"/>
      <c r="H34" s="31"/>
    </row>
    <row r="35" spans="1:8" x14ac:dyDescent="0.25">
      <c r="A35" s="30"/>
      <c r="B35" s="31"/>
      <c r="C35" s="31"/>
      <c r="D35" s="31"/>
      <c r="E35" s="31"/>
      <c r="F35" s="31"/>
      <c r="G35" s="31"/>
      <c r="H35" s="31"/>
    </row>
    <row r="36" spans="1:8" ht="23.25" x14ac:dyDescent="0.25">
      <c r="A36" s="32" t="s">
        <v>58</v>
      </c>
      <c r="B36" s="33">
        <f>B34+B6</f>
        <v>22150499384</v>
      </c>
      <c r="C36" s="33">
        <f t="shared" ref="C36:H36" si="8">C6+C34</f>
        <v>5690704498.96</v>
      </c>
      <c r="D36" s="33">
        <f>D6+D34</f>
        <v>3233567220.48</v>
      </c>
      <c r="E36" s="33">
        <f t="shared" si="8"/>
        <v>0</v>
      </c>
      <c r="F36" s="33">
        <f t="shared" si="8"/>
        <v>23163293896</v>
      </c>
      <c r="G36" s="33">
        <f t="shared" si="8"/>
        <v>1209692088.4000001</v>
      </c>
      <c r="H36" s="33">
        <f t="shared" si="8"/>
        <v>576043586.17000008</v>
      </c>
    </row>
    <row r="37" spans="1:8" x14ac:dyDescent="0.25">
      <c r="A37" s="24"/>
      <c r="B37" s="31"/>
      <c r="C37" s="31"/>
      <c r="D37" s="31"/>
      <c r="E37" s="31"/>
      <c r="F37" s="31"/>
      <c r="G37" s="31"/>
      <c r="H37" s="31"/>
    </row>
    <row r="38" spans="1:8" x14ac:dyDescent="0.25">
      <c r="A38" s="23" t="s">
        <v>59</v>
      </c>
      <c r="B38" s="22"/>
      <c r="C38" s="22"/>
      <c r="D38" s="22"/>
      <c r="E38" s="22"/>
      <c r="F38" s="22"/>
      <c r="G38" s="22"/>
      <c r="H38" s="22"/>
    </row>
    <row r="39" spans="1:8" x14ac:dyDescent="0.25">
      <c r="A39" s="24"/>
      <c r="B39" s="22"/>
      <c r="C39" s="22"/>
      <c r="D39" s="22"/>
      <c r="E39" s="22"/>
      <c r="F39" s="22"/>
      <c r="G39" s="22"/>
      <c r="H39" s="22"/>
    </row>
    <row r="40" spans="1:8" ht="23.25" x14ac:dyDescent="0.25">
      <c r="A40" s="32" t="s">
        <v>60</v>
      </c>
      <c r="B40" s="21">
        <f>SUM(B41)</f>
        <v>0</v>
      </c>
      <c r="C40" s="22">
        <f>SUM(C41)</f>
        <v>0</v>
      </c>
      <c r="D40" s="22">
        <f>SUM(D41)</f>
        <v>0</v>
      </c>
      <c r="E40" s="22">
        <f>SUM(E41)</f>
        <v>0</v>
      </c>
      <c r="F40" s="21">
        <f>SUM(F41)</f>
        <v>0</v>
      </c>
      <c r="G40" s="22"/>
      <c r="H40" s="22"/>
    </row>
    <row r="41" spans="1:8" x14ac:dyDescent="0.25">
      <c r="A41" s="24"/>
      <c r="B41" s="22"/>
      <c r="C41" s="22"/>
      <c r="D41" s="22"/>
      <c r="E41" s="22"/>
      <c r="F41" s="22">
        <f>B41+C41-D41+E41</f>
        <v>0</v>
      </c>
      <c r="G41" s="22"/>
      <c r="H41" s="22"/>
    </row>
    <row r="42" spans="1:8" x14ac:dyDescent="0.25">
      <c r="A42" s="34"/>
      <c r="B42" s="35"/>
      <c r="C42" s="36"/>
      <c r="D42" s="36"/>
      <c r="E42" s="36"/>
      <c r="F42" s="36"/>
      <c r="G42" s="36"/>
      <c r="H42" s="36"/>
    </row>
    <row r="43" spans="1:8" x14ac:dyDescent="0.25">
      <c r="E43" s="37"/>
      <c r="F43" s="37"/>
    </row>
    <row r="44" spans="1:8" x14ac:dyDescent="0.25">
      <c r="D44" s="1"/>
      <c r="E44" s="28"/>
      <c r="F44" s="38"/>
      <c r="G44" s="38"/>
      <c r="H44" s="38"/>
    </row>
    <row r="45" spans="1:8" x14ac:dyDescent="0.25">
      <c r="E45" s="1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67" orientation="landscape" r:id="rId1"/>
  <ignoredErrors>
    <ignoredError sqref="C7:D7" formula="1"/>
    <ignoredError sqref="B8:D8 G8:H8" formulaRange="1"/>
    <ignoredError sqref="E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DISPLINA CP</vt:lpstr>
      <vt:lpstr>FORMATO DISCIPLINA F DEUDA CONC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</dc:creator>
  <cp:lastModifiedBy>Francisco J. Zapata Najera</cp:lastModifiedBy>
  <cp:lastPrinted>2020-01-25T00:08:24Z</cp:lastPrinted>
  <dcterms:created xsi:type="dcterms:W3CDTF">2020-01-09T17:16:17Z</dcterms:created>
  <dcterms:modified xsi:type="dcterms:W3CDTF">2020-01-25T00:08:38Z</dcterms:modified>
</cp:coreProperties>
</file>