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4240" windowHeight="12600"/>
  </bookViews>
  <sheets>
    <sheet name="S.C. FASP 2015 2" sheetId="1" r:id="rId1"/>
  </sheets>
  <externalReferences>
    <externalReference r:id="rId2"/>
  </externalReferences>
  <definedNames>
    <definedName name="_xlnm.Print_Titles" localSheetId="0">'S.C. FASP 2015 2'!$1:$8</definedName>
  </definedNames>
  <calcPr calcId="125725"/>
</workbook>
</file>

<file path=xl/calcChain.xml><?xml version="1.0" encoding="utf-8"?>
<calcChain xmlns="http://schemas.openxmlformats.org/spreadsheetml/2006/main">
  <c r="V138" i="1"/>
  <c r="R138"/>
  <c r="N138"/>
  <c r="J138"/>
  <c r="G138"/>
  <c r="F138"/>
  <c r="E138"/>
  <c r="G137"/>
  <c r="F137"/>
  <c r="V136"/>
  <c r="U136"/>
  <c r="R136"/>
  <c r="Q136"/>
  <c r="N136"/>
  <c r="M136"/>
  <c r="G136"/>
  <c r="F136"/>
  <c r="E136"/>
  <c r="G135"/>
  <c r="F135"/>
  <c r="E135"/>
  <c r="V134"/>
  <c r="R134"/>
  <c r="G134"/>
  <c r="F134"/>
  <c r="E134"/>
  <c r="V133"/>
  <c r="U133"/>
  <c r="R133"/>
  <c r="Q133"/>
  <c r="N133"/>
  <c r="M133"/>
  <c r="J133"/>
  <c r="I133"/>
  <c r="G133"/>
  <c r="F133"/>
  <c r="E133"/>
  <c r="AA127"/>
  <c r="Z127"/>
  <c r="Y127"/>
  <c r="X127"/>
  <c r="T127"/>
  <c r="P127"/>
  <c r="L127"/>
  <c r="H127"/>
  <c r="AB127" s="1"/>
  <c r="W126"/>
  <c r="V126"/>
  <c r="X126" s="1"/>
  <c r="U126"/>
  <c r="S126"/>
  <c r="R126"/>
  <c r="Q126"/>
  <c r="O126"/>
  <c r="N126"/>
  <c r="P126" s="1"/>
  <c r="M126"/>
  <c r="K126"/>
  <c r="J126"/>
  <c r="I126"/>
  <c r="I121" s="1"/>
  <c r="L121" s="1"/>
  <c r="E126"/>
  <c r="AA125"/>
  <c r="Z125"/>
  <c r="Y125"/>
  <c r="AB125" s="1"/>
  <c r="X125"/>
  <c r="T125"/>
  <c r="P125"/>
  <c r="L125"/>
  <c r="H125"/>
  <c r="Z124"/>
  <c r="Y124"/>
  <c r="W124"/>
  <c r="X124" s="1"/>
  <c r="S124"/>
  <c r="T124" s="1"/>
  <c r="O124"/>
  <c r="P124" s="1"/>
  <c r="L124"/>
  <c r="K124"/>
  <c r="H124"/>
  <c r="Z123"/>
  <c r="W123"/>
  <c r="W121" s="1"/>
  <c r="U123"/>
  <c r="S123"/>
  <c r="Q123"/>
  <c r="T123" s="1"/>
  <c r="P123"/>
  <c r="O123"/>
  <c r="M123"/>
  <c r="K123"/>
  <c r="K121" s="1"/>
  <c r="I123"/>
  <c r="Y123" s="1"/>
  <c r="H123"/>
  <c r="AA122"/>
  <c r="Z122"/>
  <c r="Y122"/>
  <c r="AB122" s="1"/>
  <c r="X122"/>
  <c r="T122"/>
  <c r="P122"/>
  <c r="L122"/>
  <c r="H122"/>
  <c r="V121"/>
  <c r="U121"/>
  <c r="R121"/>
  <c r="Q121"/>
  <c r="N121"/>
  <c r="M121"/>
  <c r="J121"/>
  <c r="G121"/>
  <c r="F121"/>
  <c r="E121"/>
  <c r="AA120"/>
  <c r="Z120"/>
  <c r="Y120"/>
  <c r="X120"/>
  <c r="T120"/>
  <c r="P120"/>
  <c r="L120"/>
  <c r="H120"/>
  <c r="AA119"/>
  <c r="Z119"/>
  <c r="U119"/>
  <c r="X119" s="1"/>
  <c r="Q119"/>
  <c r="T119" s="1"/>
  <c r="M119"/>
  <c r="P119" s="1"/>
  <c r="L119"/>
  <c r="I119"/>
  <c r="H119"/>
  <c r="AA118"/>
  <c r="Z118"/>
  <c r="Y118"/>
  <c r="X118"/>
  <c r="T118"/>
  <c r="P118"/>
  <c r="L118"/>
  <c r="H118"/>
  <c r="AA117"/>
  <c r="Z117"/>
  <c r="U117"/>
  <c r="Q117"/>
  <c r="T117" s="1"/>
  <c r="P117"/>
  <c r="M117"/>
  <c r="I117"/>
  <c r="L117" s="1"/>
  <c r="H117"/>
  <c r="AA116"/>
  <c r="Z116"/>
  <c r="U116"/>
  <c r="X116" s="1"/>
  <c r="Q116"/>
  <c r="M116"/>
  <c r="P116" s="1"/>
  <c r="I116"/>
  <c r="H116"/>
  <c r="AA115"/>
  <c r="Z115"/>
  <c r="Y115"/>
  <c r="AB115" s="1"/>
  <c r="X115"/>
  <c r="T115"/>
  <c r="P115"/>
  <c r="L115"/>
  <c r="H115"/>
  <c r="W114"/>
  <c r="V114"/>
  <c r="S114"/>
  <c r="R114"/>
  <c r="O114"/>
  <c r="N114"/>
  <c r="K114"/>
  <c r="J114"/>
  <c r="G114"/>
  <c r="F114"/>
  <c r="E114"/>
  <c r="AA113"/>
  <c r="Z113"/>
  <c r="Y113"/>
  <c r="X113"/>
  <c r="T113"/>
  <c r="P113"/>
  <c r="L113"/>
  <c r="H113"/>
  <c r="Z112"/>
  <c r="Y112"/>
  <c r="W112"/>
  <c r="X112" s="1"/>
  <c r="S112"/>
  <c r="T112" s="1"/>
  <c r="O112"/>
  <c r="P112" s="1"/>
  <c r="K112"/>
  <c r="L112" s="1"/>
  <c r="H112"/>
  <c r="AA111"/>
  <c r="Z111"/>
  <c r="Y111"/>
  <c r="X111"/>
  <c r="T111"/>
  <c r="P111"/>
  <c r="L111"/>
  <c r="H111"/>
  <c r="Z110"/>
  <c r="W110"/>
  <c r="U110"/>
  <c r="X110" s="1"/>
  <c r="S110"/>
  <c r="Q110"/>
  <c r="T110" s="1"/>
  <c r="O110"/>
  <c r="P110" s="1"/>
  <c r="M110"/>
  <c r="K110"/>
  <c r="AA110" s="1"/>
  <c r="I110"/>
  <c r="H110"/>
  <c r="Z109"/>
  <c r="Y109"/>
  <c r="W109"/>
  <c r="X109" s="1"/>
  <c r="T109"/>
  <c r="S109"/>
  <c r="O109"/>
  <c r="P109" s="1"/>
  <c r="K109"/>
  <c r="L109" s="1"/>
  <c r="H109"/>
  <c r="Z108"/>
  <c r="Y108"/>
  <c r="X108"/>
  <c r="W108"/>
  <c r="W107" s="1"/>
  <c r="S108"/>
  <c r="O108"/>
  <c r="K108"/>
  <c r="H108"/>
  <c r="V107"/>
  <c r="U107"/>
  <c r="R107"/>
  <c r="N107"/>
  <c r="M107"/>
  <c r="J107"/>
  <c r="I107"/>
  <c r="G107"/>
  <c r="F107"/>
  <c r="E107"/>
  <c r="AA106"/>
  <c r="Z106"/>
  <c r="Y106"/>
  <c r="X106"/>
  <c r="T106"/>
  <c r="P106"/>
  <c r="L106"/>
  <c r="H106"/>
  <c r="AA105"/>
  <c r="Z105"/>
  <c r="Y105"/>
  <c r="X105"/>
  <c r="T105"/>
  <c r="P105"/>
  <c r="L105"/>
  <c r="H105"/>
  <c r="AA104"/>
  <c r="Z104"/>
  <c r="Y104"/>
  <c r="X104"/>
  <c r="T104"/>
  <c r="P104"/>
  <c r="L104"/>
  <c r="H104"/>
  <c r="AB103"/>
  <c r="AA103"/>
  <c r="Z103"/>
  <c r="Y103"/>
  <c r="X103"/>
  <c r="T103"/>
  <c r="P103"/>
  <c r="L103"/>
  <c r="H103"/>
  <c r="AA102"/>
  <c r="Z102"/>
  <c r="Y102"/>
  <c r="X102"/>
  <c r="T102"/>
  <c r="P102"/>
  <c r="L102"/>
  <c r="H102"/>
  <c r="AA101"/>
  <c r="Z101"/>
  <c r="Y101"/>
  <c r="X101"/>
  <c r="T101"/>
  <c r="P101"/>
  <c r="L101"/>
  <c r="H101"/>
  <c r="W100"/>
  <c r="V100"/>
  <c r="U100"/>
  <c r="T100"/>
  <c r="O100"/>
  <c r="N100"/>
  <c r="M100"/>
  <c r="K100"/>
  <c r="J100"/>
  <c r="I100"/>
  <c r="G100"/>
  <c r="F100"/>
  <c r="Z100" s="1"/>
  <c r="E100"/>
  <c r="AA99"/>
  <c r="Z99"/>
  <c r="Y99"/>
  <c r="AB99" s="1"/>
  <c r="X99"/>
  <c r="T99"/>
  <c r="P99"/>
  <c r="L99"/>
  <c r="H99"/>
  <c r="Z98"/>
  <c r="Y98"/>
  <c r="W98"/>
  <c r="X98" s="1"/>
  <c r="S98"/>
  <c r="T98" s="1"/>
  <c r="O98"/>
  <c r="P98" s="1"/>
  <c r="L98"/>
  <c r="K98"/>
  <c r="H98"/>
  <c r="AA97"/>
  <c r="Z97"/>
  <c r="Y97"/>
  <c r="AB97" s="1"/>
  <c r="X97"/>
  <c r="T97"/>
  <c r="P97"/>
  <c r="L97"/>
  <c r="H97"/>
  <c r="Z96"/>
  <c r="W96"/>
  <c r="U96"/>
  <c r="X96" s="1"/>
  <c r="T96"/>
  <c r="S96"/>
  <c r="Q96"/>
  <c r="O96"/>
  <c r="M96"/>
  <c r="P96" s="1"/>
  <c r="K96"/>
  <c r="AA96" s="1"/>
  <c r="I96"/>
  <c r="I93" s="1"/>
  <c r="H96"/>
  <c r="Z95"/>
  <c r="Y95"/>
  <c r="W95"/>
  <c r="X95" s="1"/>
  <c r="S95"/>
  <c r="S93" s="1"/>
  <c r="T93" s="1"/>
  <c r="O95"/>
  <c r="P95" s="1"/>
  <c r="L95"/>
  <c r="K95"/>
  <c r="H95"/>
  <c r="Z94"/>
  <c r="Y94"/>
  <c r="W94"/>
  <c r="X94" s="1"/>
  <c r="T94"/>
  <c r="S94"/>
  <c r="O94"/>
  <c r="P94" s="1"/>
  <c r="K94"/>
  <c r="K93" s="1"/>
  <c r="H94"/>
  <c r="V93"/>
  <c r="U93"/>
  <c r="R93"/>
  <c r="Q93"/>
  <c r="N93"/>
  <c r="J93"/>
  <c r="H93"/>
  <c r="G93"/>
  <c r="F93"/>
  <c r="E93"/>
  <c r="AB92"/>
  <c r="AA92"/>
  <c r="Z92"/>
  <c r="Y92"/>
  <c r="X92"/>
  <c r="T92"/>
  <c r="P92"/>
  <c r="L92"/>
  <c r="H92"/>
  <c r="AA91"/>
  <c r="Z91"/>
  <c r="U91"/>
  <c r="X91" s="1"/>
  <c r="Q91"/>
  <c r="T91" s="1"/>
  <c r="P91"/>
  <c r="M91"/>
  <c r="I91"/>
  <c r="L91" s="1"/>
  <c r="H91"/>
  <c r="AA90"/>
  <c r="Z90"/>
  <c r="Y90"/>
  <c r="AB90" s="1"/>
  <c r="X90"/>
  <c r="T90"/>
  <c r="P90"/>
  <c r="L90"/>
  <c r="H90"/>
  <c r="Z89"/>
  <c r="W89"/>
  <c r="U89"/>
  <c r="X89" s="1"/>
  <c r="S89"/>
  <c r="Q89"/>
  <c r="T89" s="1"/>
  <c r="O89"/>
  <c r="M89"/>
  <c r="P89" s="1"/>
  <c r="K89"/>
  <c r="I89"/>
  <c r="Y89" s="1"/>
  <c r="H89"/>
  <c r="AA88"/>
  <c r="Z88"/>
  <c r="AB88" s="1"/>
  <c r="Y88"/>
  <c r="X88"/>
  <c r="T88"/>
  <c r="P88"/>
  <c r="L88"/>
  <c r="H88"/>
  <c r="Z87"/>
  <c r="Y87"/>
  <c r="W87"/>
  <c r="X87" s="1"/>
  <c r="S87"/>
  <c r="T87" s="1"/>
  <c r="P87"/>
  <c r="O87"/>
  <c r="K87"/>
  <c r="L87" s="1"/>
  <c r="H87"/>
  <c r="V86"/>
  <c r="R86"/>
  <c r="Q86"/>
  <c r="O86"/>
  <c r="N86"/>
  <c r="M86"/>
  <c r="J86"/>
  <c r="I86"/>
  <c r="G86"/>
  <c r="F86"/>
  <c r="E86"/>
  <c r="AA85"/>
  <c r="Z85"/>
  <c r="Y85"/>
  <c r="X85"/>
  <c r="T85"/>
  <c r="P85"/>
  <c r="L85"/>
  <c r="H85"/>
  <c r="AA84"/>
  <c r="Z84"/>
  <c r="U84"/>
  <c r="X84" s="1"/>
  <c r="Q84"/>
  <c r="T84" s="1"/>
  <c r="M84"/>
  <c r="P84" s="1"/>
  <c r="L84"/>
  <c r="I84"/>
  <c r="H84"/>
  <c r="AA83"/>
  <c r="Z83"/>
  <c r="Y83"/>
  <c r="AB83" s="1"/>
  <c r="X83"/>
  <c r="T83"/>
  <c r="P83"/>
  <c r="L83"/>
  <c r="H83"/>
  <c r="Z82"/>
  <c r="W82"/>
  <c r="U82"/>
  <c r="X82" s="1"/>
  <c r="S82"/>
  <c r="Q82"/>
  <c r="T82" s="1"/>
  <c r="O82"/>
  <c r="M82"/>
  <c r="P82" s="1"/>
  <c r="K82"/>
  <c r="I82"/>
  <c r="I79" s="1"/>
  <c r="H82"/>
  <c r="Z81"/>
  <c r="Y81"/>
  <c r="W81"/>
  <c r="X81" s="1"/>
  <c r="S81"/>
  <c r="T81" s="1"/>
  <c r="O81"/>
  <c r="P81" s="1"/>
  <c r="L81"/>
  <c r="K81"/>
  <c r="H81"/>
  <c r="Z80"/>
  <c r="Y80"/>
  <c r="W80"/>
  <c r="X80" s="1"/>
  <c r="T80"/>
  <c r="S80"/>
  <c r="O80"/>
  <c r="P80" s="1"/>
  <c r="K80"/>
  <c r="L80" s="1"/>
  <c r="H80"/>
  <c r="V79"/>
  <c r="S79"/>
  <c r="R79"/>
  <c r="Q79"/>
  <c r="T79" s="1"/>
  <c r="N79"/>
  <c r="M79"/>
  <c r="K79"/>
  <c r="J79"/>
  <c r="G79"/>
  <c r="F79"/>
  <c r="E79"/>
  <c r="H79" s="1"/>
  <c r="AA78"/>
  <c r="Z78"/>
  <c r="Y78"/>
  <c r="AB78" s="1"/>
  <c r="X78"/>
  <c r="T78"/>
  <c r="P78"/>
  <c r="L78"/>
  <c r="H78"/>
  <c r="AA77"/>
  <c r="Z77"/>
  <c r="X77"/>
  <c r="U77"/>
  <c r="Q77"/>
  <c r="T77" s="1"/>
  <c r="M77"/>
  <c r="M72" s="1"/>
  <c r="P72" s="1"/>
  <c r="I77"/>
  <c r="L77" s="1"/>
  <c r="H77"/>
  <c r="AA76"/>
  <c r="Z76"/>
  <c r="Y76"/>
  <c r="X76"/>
  <c r="T76"/>
  <c r="P76"/>
  <c r="L76"/>
  <c r="H76"/>
  <c r="Z75"/>
  <c r="W75"/>
  <c r="AA75" s="1"/>
  <c r="U75"/>
  <c r="S75"/>
  <c r="Q75"/>
  <c r="P75"/>
  <c r="O75"/>
  <c r="M75"/>
  <c r="K75"/>
  <c r="L75" s="1"/>
  <c r="I75"/>
  <c r="H75"/>
  <c r="Z74"/>
  <c r="X74"/>
  <c r="W74"/>
  <c r="U74"/>
  <c r="S74"/>
  <c r="Q74"/>
  <c r="T74" s="1"/>
  <c r="O74"/>
  <c r="M74"/>
  <c r="P74" s="1"/>
  <c r="K74"/>
  <c r="L74" s="1"/>
  <c r="I74"/>
  <c r="H74"/>
  <c r="Z73"/>
  <c r="Y73"/>
  <c r="W73"/>
  <c r="S73"/>
  <c r="T73" s="1"/>
  <c r="P73"/>
  <c r="O73"/>
  <c r="K73"/>
  <c r="L73" s="1"/>
  <c r="H73"/>
  <c r="V72"/>
  <c r="U72"/>
  <c r="R72"/>
  <c r="O72"/>
  <c r="N72"/>
  <c r="J72"/>
  <c r="I72"/>
  <c r="G72"/>
  <c r="F72"/>
  <c r="E72"/>
  <c r="AA71"/>
  <c r="Z71"/>
  <c r="Y71"/>
  <c r="X71"/>
  <c r="T71"/>
  <c r="P71"/>
  <c r="L71"/>
  <c r="H71"/>
  <c r="W70"/>
  <c r="AA70" s="1"/>
  <c r="V70"/>
  <c r="V137" s="1"/>
  <c r="U70"/>
  <c r="Q70"/>
  <c r="T70" s="1"/>
  <c r="P70"/>
  <c r="M70"/>
  <c r="I70"/>
  <c r="L70" s="1"/>
  <c r="H70"/>
  <c r="AA69"/>
  <c r="Z69"/>
  <c r="Y69"/>
  <c r="X69"/>
  <c r="T69"/>
  <c r="P69"/>
  <c r="L69"/>
  <c r="H69"/>
  <c r="Z68"/>
  <c r="Y68"/>
  <c r="W68"/>
  <c r="X68" s="1"/>
  <c r="S68"/>
  <c r="T68" s="1"/>
  <c r="O68"/>
  <c r="P68" s="1"/>
  <c r="L68"/>
  <c r="K68"/>
  <c r="H68"/>
  <c r="Z67"/>
  <c r="W67"/>
  <c r="U67"/>
  <c r="S67"/>
  <c r="S65" s="1"/>
  <c r="Q67"/>
  <c r="Q65" s="1"/>
  <c r="T65" s="1"/>
  <c r="O67"/>
  <c r="M67"/>
  <c r="L67"/>
  <c r="K67"/>
  <c r="I67"/>
  <c r="Y67" s="1"/>
  <c r="H67"/>
  <c r="AA66"/>
  <c r="Z66"/>
  <c r="Y66"/>
  <c r="X66"/>
  <c r="T66"/>
  <c r="P66"/>
  <c r="L66"/>
  <c r="H66"/>
  <c r="V65"/>
  <c r="U65"/>
  <c r="R65"/>
  <c r="N65"/>
  <c r="M65"/>
  <c r="K65"/>
  <c r="J65"/>
  <c r="I65"/>
  <c r="L65" s="1"/>
  <c r="G65"/>
  <c r="F65"/>
  <c r="E65"/>
  <c r="AA64"/>
  <c r="Z64"/>
  <c r="U64"/>
  <c r="X64" s="1"/>
  <c r="Q64"/>
  <c r="T64" s="1"/>
  <c r="M64"/>
  <c r="P64" s="1"/>
  <c r="I64"/>
  <c r="L64" s="1"/>
  <c r="H64"/>
  <c r="AA63"/>
  <c r="Z63"/>
  <c r="Y63"/>
  <c r="X63"/>
  <c r="T63"/>
  <c r="P63"/>
  <c r="L63"/>
  <c r="H63"/>
  <c r="AA62"/>
  <c r="Z62"/>
  <c r="Y62"/>
  <c r="X62"/>
  <c r="T62"/>
  <c r="P62"/>
  <c r="L62"/>
  <c r="H62"/>
  <c r="AA61"/>
  <c r="Z61"/>
  <c r="U61"/>
  <c r="X61" s="1"/>
  <c r="Q61"/>
  <c r="T61" s="1"/>
  <c r="P61"/>
  <c r="M61"/>
  <c r="I61"/>
  <c r="L61" s="1"/>
  <c r="H61"/>
  <c r="AA60"/>
  <c r="Z60"/>
  <c r="Y60"/>
  <c r="X60"/>
  <c r="T60"/>
  <c r="P60"/>
  <c r="L60"/>
  <c r="H60"/>
  <c r="AA59"/>
  <c r="Z59"/>
  <c r="Y59"/>
  <c r="X59"/>
  <c r="T59"/>
  <c r="P59"/>
  <c r="L59"/>
  <c r="H59"/>
  <c r="W58"/>
  <c r="X58" s="1"/>
  <c r="V58"/>
  <c r="U58"/>
  <c r="S58"/>
  <c r="R58"/>
  <c r="O58"/>
  <c r="N58"/>
  <c r="K58"/>
  <c r="J58"/>
  <c r="G58"/>
  <c r="F58"/>
  <c r="E58"/>
  <c r="AA57"/>
  <c r="Z57"/>
  <c r="Y57"/>
  <c r="X57"/>
  <c r="T57"/>
  <c r="P57"/>
  <c r="L57"/>
  <c r="H57"/>
  <c r="AA56"/>
  <c r="Z56"/>
  <c r="U56"/>
  <c r="X56" s="1"/>
  <c r="Q56"/>
  <c r="T56" s="1"/>
  <c r="P56"/>
  <c r="M56"/>
  <c r="I56"/>
  <c r="L56" s="1"/>
  <c r="H56"/>
  <c r="AA55"/>
  <c r="Z55"/>
  <c r="Y55"/>
  <c r="AB55" s="1"/>
  <c r="X55"/>
  <c r="T55"/>
  <c r="P55"/>
  <c r="L55"/>
  <c r="H55"/>
  <c r="AA54"/>
  <c r="Z54"/>
  <c r="Y54"/>
  <c r="AB54" s="1"/>
  <c r="X54"/>
  <c r="T54"/>
  <c r="P54"/>
  <c r="L54"/>
  <c r="H54"/>
  <c r="Z53"/>
  <c r="W53"/>
  <c r="W51" s="1"/>
  <c r="U53"/>
  <c r="U51" s="1"/>
  <c r="X51" s="1"/>
  <c r="S53"/>
  <c r="S51" s="1"/>
  <c r="Q53"/>
  <c r="T53" s="1"/>
  <c r="O53"/>
  <c r="M53"/>
  <c r="P53" s="1"/>
  <c r="K53"/>
  <c r="L53" s="1"/>
  <c r="I53"/>
  <c r="H53"/>
  <c r="AA52"/>
  <c r="Z52"/>
  <c r="Y52"/>
  <c r="AB52" s="1"/>
  <c r="X52"/>
  <c r="T52"/>
  <c r="P52"/>
  <c r="L52"/>
  <c r="H52"/>
  <c r="V51"/>
  <c r="R51"/>
  <c r="Q51"/>
  <c r="O51"/>
  <c r="N51"/>
  <c r="M51"/>
  <c r="P51" s="1"/>
  <c r="K51"/>
  <c r="J51"/>
  <c r="G51"/>
  <c r="F51"/>
  <c r="E51"/>
  <c r="AA50"/>
  <c r="Z50"/>
  <c r="Y50"/>
  <c r="X50"/>
  <c r="T50"/>
  <c r="P50"/>
  <c r="L50"/>
  <c r="H50"/>
  <c r="AA49"/>
  <c r="Z49"/>
  <c r="Y49"/>
  <c r="X49"/>
  <c r="T49"/>
  <c r="P49"/>
  <c r="L49"/>
  <c r="H49"/>
  <c r="AA48"/>
  <c r="Z48"/>
  <c r="Y48"/>
  <c r="X48"/>
  <c r="T48"/>
  <c r="P48"/>
  <c r="L48"/>
  <c r="H48"/>
  <c r="AA47"/>
  <c r="Z47"/>
  <c r="Y47"/>
  <c r="AB47" s="1"/>
  <c r="X47"/>
  <c r="T47"/>
  <c r="P47"/>
  <c r="L47"/>
  <c r="H47"/>
  <c r="AA46"/>
  <c r="Z46"/>
  <c r="Y46"/>
  <c r="X46"/>
  <c r="T46"/>
  <c r="P46"/>
  <c r="L46"/>
  <c r="H46"/>
  <c r="AA45"/>
  <c r="Z45"/>
  <c r="Y45"/>
  <c r="X45"/>
  <c r="T45"/>
  <c r="P45"/>
  <c r="L45"/>
  <c r="H45"/>
  <c r="W44"/>
  <c r="X44" s="1"/>
  <c r="V44"/>
  <c r="U44"/>
  <c r="T44"/>
  <c r="P44"/>
  <c r="O44"/>
  <c r="N44"/>
  <c r="M44"/>
  <c r="L44"/>
  <c r="K44"/>
  <c r="J44"/>
  <c r="I44"/>
  <c r="H44"/>
  <c r="G44"/>
  <c r="F44"/>
  <c r="Z44" s="1"/>
  <c r="E44"/>
  <c r="AB43"/>
  <c r="AA43"/>
  <c r="Z43"/>
  <c r="Y43"/>
  <c r="X43"/>
  <c r="T43"/>
  <c r="P43"/>
  <c r="L43"/>
  <c r="H43"/>
  <c r="AA42"/>
  <c r="Z42"/>
  <c r="Y42"/>
  <c r="X42"/>
  <c r="T42"/>
  <c r="P42"/>
  <c r="L42"/>
  <c r="H42"/>
  <c r="AB42" s="1"/>
  <c r="AA41"/>
  <c r="Z41"/>
  <c r="Y41"/>
  <c r="X41"/>
  <c r="T41"/>
  <c r="P41"/>
  <c r="L41"/>
  <c r="H41"/>
  <c r="AA40"/>
  <c r="Z40"/>
  <c r="Y40"/>
  <c r="X40"/>
  <c r="T40"/>
  <c r="P40"/>
  <c r="L40"/>
  <c r="H40"/>
  <c r="AA39"/>
  <c r="Z39"/>
  <c r="Y39"/>
  <c r="AB39" s="1"/>
  <c r="X39"/>
  <c r="T39"/>
  <c r="P39"/>
  <c r="L39"/>
  <c r="H39"/>
  <c r="AA38"/>
  <c r="Z38"/>
  <c r="Y38"/>
  <c r="AB38" s="1"/>
  <c r="X38"/>
  <c r="T38"/>
  <c r="P38"/>
  <c r="L38"/>
  <c r="H38"/>
  <c r="W37"/>
  <c r="V37"/>
  <c r="U37"/>
  <c r="X37" s="1"/>
  <c r="S37"/>
  <c r="R37"/>
  <c r="Q37"/>
  <c r="O37"/>
  <c r="N37"/>
  <c r="M37"/>
  <c r="K37"/>
  <c r="J37"/>
  <c r="I37"/>
  <c r="G37"/>
  <c r="F37"/>
  <c r="E37"/>
  <c r="H37" s="1"/>
  <c r="AA36"/>
  <c r="Z36"/>
  <c r="U36"/>
  <c r="X36" s="1"/>
  <c r="T36"/>
  <c r="Q36"/>
  <c r="M36"/>
  <c r="P36" s="1"/>
  <c r="I36"/>
  <c r="Y36" s="1"/>
  <c r="AB36" s="1"/>
  <c r="H36"/>
  <c r="AA35"/>
  <c r="Z35"/>
  <c r="U35"/>
  <c r="X35" s="1"/>
  <c r="Q35"/>
  <c r="T35" s="1"/>
  <c r="M35"/>
  <c r="P35" s="1"/>
  <c r="L35"/>
  <c r="I35"/>
  <c r="H35"/>
  <c r="AA34"/>
  <c r="Z34"/>
  <c r="Y34"/>
  <c r="X34"/>
  <c r="T34"/>
  <c r="P34"/>
  <c r="L34"/>
  <c r="H34"/>
  <c r="AA33"/>
  <c r="Z33"/>
  <c r="Y33"/>
  <c r="X33"/>
  <c r="T33"/>
  <c r="P33"/>
  <c r="L33"/>
  <c r="H33"/>
  <c r="AA32"/>
  <c r="Z32"/>
  <c r="Y32"/>
  <c r="X32"/>
  <c r="T32"/>
  <c r="P32"/>
  <c r="L32"/>
  <c r="H32"/>
  <c r="AA31"/>
  <c r="Z31"/>
  <c r="Y31"/>
  <c r="X31"/>
  <c r="T31"/>
  <c r="P31"/>
  <c r="L31"/>
  <c r="H31"/>
  <c r="W30"/>
  <c r="V30"/>
  <c r="S30"/>
  <c r="R30"/>
  <c r="Q30"/>
  <c r="T30" s="1"/>
  <c r="O30"/>
  <c r="N30"/>
  <c r="M30"/>
  <c r="P30" s="1"/>
  <c r="K30"/>
  <c r="J30"/>
  <c r="G30"/>
  <c r="AA30" s="1"/>
  <c r="F30"/>
  <c r="Z30" s="1"/>
  <c r="E30"/>
  <c r="H30" s="1"/>
  <c r="AA29"/>
  <c r="Z29"/>
  <c r="Y29"/>
  <c r="X29"/>
  <c r="T29"/>
  <c r="P29"/>
  <c r="L29"/>
  <c r="H29"/>
  <c r="AA28"/>
  <c r="Z28"/>
  <c r="U28"/>
  <c r="X28" s="1"/>
  <c r="Q28"/>
  <c r="T28" s="1"/>
  <c r="M28"/>
  <c r="P28" s="1"/>
  <c r="L28"/>
  <c r="I28"/>
  <c r="Y28" s="1"/>
  <c r="H28"/>
  <c r="AA27"/>
  <c r="Z27"/>
  <c r="Y27"/>
  <c r="X27"/>
  <c r="T27"/>
  <c r="P27"/>
  <c r="L27"/>
  <c r="H27"/>
  <c r="AA26"/>
  <c r="X26"/>
  <c r="V26"/>
  <c r="V135" s="1"/>
  <c r="U26"/>
  <c r="R26"/>
  <c r="R135" s="1"/>
  <c r="Q26"/>
  <c r="N26"/>
  <c r="N135" s="1"/>
  <c r="M26"/>
  <c r="J26"/>
  <c r="J23" s="1"/>
  <c r="I26"/>
  <c r="L26" s="1"/>
  <c r="H26"/>
  <c r="Z25"/>
  <c r="X25"/>
  <c r="W25"/>
  <c r="U25"/>
  <c r="S25"/>
  <c r="Q25"/>
  <c r="T25" s="1"/>
  <c r="O25"/>
  <c r="M25"/>
  <c r="M23" s="1"/>
  <c r="K25"/>
  <c r="I25"/>
  <c r="Y25" s="1"/>
  <c r="H25"/>
  <c r="Z24"/>
  <c r="Y24"/>
  <c r="W24"/>
  <c r="W23" s="1"/>
  <c r="S24"/>
  <c r="T24" s="1"/>
  <c r="O24"/>
  <c r="K24"/>
  <c r="L24" s="1"/>
  <c r="H24"/>
  <c r="V23"/>
  <c r="U23"/>
  <c r="R23"/>
  <c r="Q23"/>
  <c r="N23"/>
  <c r="G23"/>
  <c r="F23"/>
  <c r="E23"/>
  <c r="Z22"/>
  <c r="W22"/>
  <c r="W138" s="1"/>
  <c r="U22"/>
  <c r="U138" s="1"/>
  <c r="S22"/>
  <c r="S138" s="1"/>
  <c r="Q22"/>
  <c r="Q138" s="1"/>
  <c r="P22"/>
  <c r="O22"/>
  <c r="O138" s="1"/>
  <c r="M22"/>
  <c r="K22"/>
  <c r="K138" s="1"/>
  <c r="I22"/>
  <c r="I138" s="1"/>
  <c r="H22"/>
  <c r="AA21"/>
  <c r="Z21"/>
  <c r="U21"/>
  <c r="U137" s="1"/>
  <c r="Q21"/>
  <c r="M21"/>
  <c r="I21"/>
  <c r="L21" s="1"/>
  <c r="H21"/>
  <c r="AA20"/>
  <c r="Z20"/>
  <c r="Y20"/>
  <c r="X20"/>
  <c r="T20"/>
  <c r="P20"/>
  <c r="L20"/>
  <c r="H20"/>
  <c r="AB20" s="1"/>
  <c r="Z19"/>
  <c r="W19"/>
  <c r="X19" s="1"/>
  <c r="U19"/>
  <c r="T19"/>
  <c r="S19"/>
  <c r="Q19"/>
  <c r="O19"/>
  <c r="M19"/>
  <c r="M135" s="1"/>
  <c r="K19"/>
  <c r="I19"/>
  <c r="H19"/>
  <c r="Z18"/>
  <c r="W18"/>
  <c r="U18"/>
  <c r="S18"/>
  <c r="Q18"/>
  <c r="Q134" s="1"/>
  <c r="P18"/>
  <c r="O18"/>
  <c r="M18"/>
  <c r="K18"/>
  <c r="AA18" s="1"/>
  <c r="I18"/>
  <c r="H18"/>
  <c r="Z17"/>
  <c r="Y17"/>
  <c r="W17"/>
  <c r="S17"/>
  <c r="O17"/>
  <c r="K17"/>
  <c r="K133" s="1"/>
  <c r="H17"/>
  <c r="V16"/>
  <c r="R16"/>
  <c r="Q16"/>
  <c r="N16"/>
  <c r="J16"/>
  <c r="G16"/>
  <c r="F16"/>
  <c r="Z16" s="1"/>
  <c r="E16"/>
  <c r="H16" s="1"/>
  <c r="AA15"/>
  <c r="Z15"/>
  <c r="Z138" s="1"/>
  <c r="Y15"/>
  <c r="X15"/>
  <c r="T15"/>
  <c r="P15"/>
  <c r="P138" s="1"/>
  <c r="L15"/>
  <c r="H15"/>
  <c r="W14"/>
  <c r="W137" s="1"/>
  <c r="T14"/>
  <c r="S14"/>
  <c r="O14"/>
  <c r="O137" s="1"/>
  <c r="L14"/>
  <c r="K14"/>
  <c r="K137" s="1"/>
  <c r="J14"/>
  <c r="J137" s="1"/>
  <c r="I14"/>
  <c r="H14"/>
  <c r="W13"/>
  <c r="W136" s="1"/>
  <c r="S13"/>
  <c r="S136" s="1"/>
  <c r="P13"/>
  <c r="O13"/>
  <c r="O136" s="1"/>
  <c r="K13"/>
  <c r="K136" s="1"/>
  <c r="J13"/>
  <c r="J136" s="1"/>
  <c r="I13"/>
  <c r="I136" s="1"/>
  <c r="H13"/>
  <c r="W12"/>
  <c r="W135" s="1"/>
  <c r="S12"/>
  <c r="O12"/>
  <c r="K12"/>
  <c r="K135" s="1"/>
  <c r="J12"/>
  <c r="I12"/>
  <c r="H12"/>
  <c r="W11"/>
  <c r="W134" s="1"/>
  <c r="T11"/>
  <c r="S11"/>
  <c r="O11"/>
  <c r="N11"/>
  <c r="N134" s="1"/>
  <c r="M11"/>
  <c r="K11"/>
  <c r="J11"/>
  <c r="J134" s="1"/>
  <c r="I11"/>
  <c r="I134" s="1"/>
  <c r="H11"/>
  <c r="AA10"/>
  <c r="Z10"/>
  <c r="Z133" s="1"/>
  <c r="Y10"/>
  <c r="AB10" s="1"/>
  <c r="X10"/>
  <c r="T10"/>
  <c r="P10"/>
  <c r="L10"/>
  <c r="H10"/>
  <c r="V9"/>
  <c r="U9"/>
  <c r="R9"/>
  <c r="Q9"/>
  <c r="M9"/>
  <c r="G9"/>
  <c r="F9"/>
  <c r="E9"/>
  <c r="E128" s="1"/>
  <c r="L79" l="1"/>
  <c r="F128"/>
  <c r="H128" s="1"/>
  <c r="N9"/>
  <c r="N128" s="1"/>
  <c r="O134"/>
  <c r="H135"/>
  <c r="O135"/>
  <c r="X12"/>
  <c r="I137"/>
  <c r="Z14"/>
  <c r="O133"/>
  <c r="M16"/>
  <c r="T18"/>
  <c r="AA19"/>
  <c r="U135"/>
  <c r="I23"/>
  <c r="AA25"/>
  <c r="AB25" s="1"/>
  <c r="AB31"/>
  <c r="L36"/>
  <c r="Z37"/>
  <c r="T37"/>
  <c r="AB41"/>
  <c r="Y44"/>
  <c r="AB48"/>
  <c r="I51"/>
  <c r="L51" s="1"/>
  <c r="Y53"/>
  <c r="Z58"/>
  <c r="M58"/>
  <c r="Y65"/>
  <c r="P67"/>
  <c r="AB71"/>
  <c r="Y72"/>
  <c r="Q72"/>
  <c r="AA74"/>
  <c r="T75"/>
  <c r="P77"/>
  <c r="Z79"/>
  <c r="AA82"/>
  <c r="Y84"/>
  <c r="AB84" s="1"/>
  <c r="W86"/>
  <c r="L94"/>
  <c r="AA95"/>
  <c r="T95"/>
  <c r="AA100"/>
  <c r="P100"/>
  <c r="X100"/>
  <c r="AB101"/>
  <c r="AB102"/>
  <c r="Y107"/>
  <c r="Q107"/>
  <c r="U114"/>
  <c r="L123"/>
  <c r="L126"/>
  <c r="F139"/>
  <c r="V128"/>
  <c r="G128"/>
  <c r="H133"/>
  <c r="K134"/>
  <c r="S134"/>
  <c r="I135"/>
  <c r="P12"/>
  <c r="H136"/>
  <c r="X13"/>
  <c r="X136" s="1"/>
  <c r="S137"/>
  <c r="S133"/>
  <c r="U134"/>
  <c r="I16"/>
  <c r="Q135"/>
  <c r="M137"/>
  <c r="M138"/>
  <c r="Y23"/>
  <c r="O23"/>
  <c r="P26"/>
  <c r="AB29"/>
  <c r="Y30"/>
  <c r="AB30" s="1"/>
  <c r="I30"/>
  <c r="L30" s="1"/>
  <c r="U30"/>
  <c r="X30" s="1"/>
  <c r="AA37"/>
  <c r="P37"/>
  <c r="AB45"/>
  <c r="AB46"/>
  <c r="Y51"/>
  <c r="H58"/>
  <c r="AB59"/>
  <c r="AB60"/>
  <c r="AB62"/>
  <c r="AB63"/>
  <c r="Z65"/>
  <c r="AB66"/>
  <c r="W65"/>
  <c r="AB69"/>
  <c r="X70"/>
  <c r="Z72"/>
  <c r="W72"/>
  <c r="AB85"/>
  <c r="Z86"/>
  <c r="P86"/>
  <c r="L89"/>
  <c r="Z93"/>
  <c r="L93"/>
  <c r="L100"/>
  <c r="AB106"/>
  <c r="Z107"/>
  <c r="AB111"/>
  <c r="AB113"/>
  <c r="AA114"/>
  <c r="M114"/>
  <c r="X117"/>
  <c r="Y119"/>
  <c r="AB119" s="1"/>
  <c r="H121"/>
  <c r="S121"/>
  <c r="T121" s="1"/>
  <c r="AA126"/>
  <c r="G139"/>
  <c r="H138"/>
  <c r="I9"/>
  <c r="R128"/>
  <c r="Y133"/>
  <c r="H134"/>
  <c r="M134"/>
  <c r="J135"/>
  <c r="S135"/>
  <c r="P136"/>
  <c r="Y13"/>
  <c r="Y136" s="1"/>
  <c r="AB15"/>
  <c r="W133"/>
  <c r="L18"/>
  <c r="Q137"/>
  <c r="Z23"/>
  <c r="Y26"/>
  <c r="AB28"/>
  <c r="AB32"/>
  <c r="AB33"/>
  <c r="AB34"/>
  <c r="Y35"/>
  <c r="AB35" s="1"/>
  <c r="L37"/>
  <c r="AB40"/>
  <c r="AB49"/>
  <c r="AB50"/>
  <c r="Z51"/>
  <c r="T51"/>
  <c r="AB57"/>
  <c r="P58"/>
  <c r="X65"/>
  <c r="T67"/>
  <c r="X72"/>
  <c r="X73"/>
  <c r="Y74"/>
  <c r="AB74" s="1"/>
  <c r="Y75"/>
  <c r="AB75" s="1"/>
  <c r="X75"/>
  <c r="AB76"/>
  <c r="AA81"/>
  <c r="AB81" s="1"/>
  <c r="U86"/>
  <c r="X86" s="1"/>
  <c r="M93"/>
  <c r="Y93" s="1"/>
  <c r="AB95"/>
  <c r="H100"/>
  <c r="AB104"/>
  <c r="X107"/>
  <c r="O107"/>
  <c r="P107" s="1"/>
  <c r="L110"/>
  <c r="AB118"/>
  <c r="AB120"/>
  <c r="Z121"/>
  <c r="X123"/>
  <c r="AA124"/>
  <c r="Y126"/>
  <c r="T126"/>
  <c r="P23"/>
  <c r="X23"/>
  <c r="Y9"/>
  <c r="L137"/>
  <c r="L11"/>
  <c r="P11"/>
  <c r="X11"/>
  <c r="Y12"/>
  <c r="L13"/>
  <c r="L136" s="1"/>
  <c r="T13"/>
  <c r="T136" s="1"/>
  <c r="Z13"/>
  <c r="Z136" s="1"/>
  <c r="AA14"/>
  <c r="K139"/>
  <c r="S139"/>
  <c r="X18"/>
  <c r="L19"/>
  <c r="Y21"/>
  <c r="AB21" s="1"/>
  <c r="X22"/>
  <c r="H23"/>
  <c r="AA24"/>
  <c r="AB24" s="1"/>
  <c r="P25"/>
  <c r="AB27"/>
  <c r="M128"/>
  <c r="J9"/>
  <c r="J128" s="1"/>
  <c r="K9"/>
  <c r="O9"/>
  <c r="S9"/>
  <c r="W9"/>
  <c r="Y11"/>
  <c r="L12"/>
  <c r="T12"/>
  <c r="Z12"/>
  <c r="Z135" s="1"/>
  <c r="AA13"/>
  <c r="AA136" s="1"/>
  <c r="P14"/>
  <c r="X14"/>
  <c r="T138"/>
  <c r="K16"/>
  <c r="L16" s="1"/>
  <c r="O16"/>
  <c r="P16" s="1"/>
  <c r="S16"/>
  <c r="T16" s="1"/>
  <c r="W16"/>
  <c r="L17"/>
  <c r="T17"/>
  <c r="Y18"/>
  <c r="AB18" s="1"/>
  <c r="T21"/>
  <c r="T137" s="1"/>
  <c r="T22"/>
  <c r="Y22"/>
  <c r="P24"/>
  <c r="X24"/>
  <c r="L25"/>
  <c r="Z26"/>
  <c r="AB26" s="1"/>
  <c r="T26"/>
  <c r="AA11"/>
  <c r="X135"/>
  <c r="H9"/>
  <c r="L9"/>
  <c r="P9"/>
  <c r="T9"/>
  <c r="X9"/>
  <c r="Z11"/>
  <c r="Z134" s="1"/>
  <c r="AA12"/>
  <c r="AB13"/>
  <c r="AB136" s="1"/>
  <c r="Y14"/>
  <c r="X138"/>
  <c r="O139"/>
  <c r="W139"/>
  <c r="AA17"/>
  <c r="AB17" s="1"/>
  <c r="Y19"/>
  <c r="AB19" s="1"/>
  <c r="U16"/>
  <c r="X16" s="1"/>
  <c r="P17"/>
  <c r="X17"/>
  <c r="P19"/>
  <c r="P135" s="1"/>
  <c r="P21"/>
  <c r="X21"/>
  <c r="L22"/>
  <c r="L138" s="1"/>
  <c r="AA22"/>
  <c r="AA138" s="1"/>
  <c r="K23"/>
  <c r="AA23" s="1"/>
  <c r="AB23" s="1"/>
  <c r="S23"/>
  <c r="T23" s="1"/>
  <c r="AA51"/>
  <c r="AB51" s="1"/>
  <c r="Y37"/>
  <c r="AB37" s="1"/>
  <c r="H51"/>
  <c r="H65"/>
  <c r="Y70"/>
  <c r="AB70" s="1"/>
  <c r="H72"/>
  <c r="AA73"/>
  <c r="AB73" s="1"/>
  <c r="L82"/>
  <c r="H86"/>
  <c r="AA87"/>
  <c r="AB87" s="1"/>
  <c r="L96"/>
  <c r="H107"/>
  <c r="T108"/>
  <c r="T133" s="1"/>
  <c r="S107"/>
  <c r="T107" s="1"/>
  <c r="Y110"/>
  <c r="AB110" s="1"/>
  <c r="H114"/>
  <c r="Z114"/>
  <c r="I114"/>
  <c r="L114" s="1"/>
  <c r="L116"/>
  <c r="AB124"/>
  <c r="M139"/>
  <c r="U139"/>
  <c r="AA44"/>
  <c r="AB44" s="1"/>
  <c r="AA53"/>
  <c r="AB53" s="1"/>
  <c r="AA58"/>
  <c r="Y64"/>
  <c r="AB64" s="1"/>
  <c r="AA67"/>
  <c r="AB67" s="1"/>
  <c r="Z70"/>
  <c r="O79"/>
  <c r="P79" s="1"/>
  <c r="W79"/>
  <c r="O93"/>
  <c r="P93" s="1"/>
  <c r="W93"/>
  <c r="X93" s="1"/>
  <c r="Y100"/>
  <c r="AB100" s="1"/>
  <c r="AB105"/>
  <c r="L108"/>
  <c r="K107"/>
  <c r="L107" s="1"/>
  <c r="AA108"/>
  <c r="AB108" s="1"/>
  <c r="AA112"/>
  <c r="AB112" s="1"/>
  <c r="X121"/>
  <c r="V139"/>
  <c r="X53"/>
  <c r="Y56"/>
  <c r="AB56" s="1"/>
  <c r="Y61"/>
  <c r="AB61" s="1"/>
  <c r="X67"/>
  <c r="AA68"/>
  <c r="AB68" s="1"/>
  <c r="Y77"/>
  <c r="AB77" s="1"/>
  <c r="AA80"/>
  <c r="AB80" s="1"/>
  <c r="Y82"/>
  <c r="AB82" s="1"/>
  <c r="AA89"/>
  <c r="AB89" s="1"/>
  <c r="Y91"/>
  <c r="AB91" s="1"/>
  <c r="AA94"/>
  <c r="AB94" s="1"/>
  <c r="Y96"/>
  <c r="AB96" s="1"/>
  <c r="AA98"/>
  <c r="AB98" s="1"/>
  <c r="AA109"/>
  <c r="AB109" s="1"/>
  <c r="Y116"/>
  <c r="AB116" s="1"/>
  <c r="X114"/>
  <c r="I139"/>
  <c r="Q139"/>
  <c r="I58"/>
  <c r="L58" s="1"/>
  <c r="Q58"/>
  <c r="T58" s="1"/>
  <c r="O65"/>
  <c r="P65" s="1"/>
  <c r="K72"/>
  <c r="AA72" s="1"/>
  <c r="AB72" s="1"/>
  <c r="S72"/>
  <c r="T72" s="1"/>
  <c r="U79"/>
  <c r="X79" s="1"/>
  <c r="K86"/>
  <c r="L86" s="1"/>
  <c r="S86"/>
  <c r="T86" s="1"/>
  <c r="AA107"/>
  <c r="AB107" s="1"/>
  <c r="P108"/>
  <c r="Y114"/>
  <c r="AB114" s="1"/>
  <c r="Q114"/>
  <c r="T114" s="1"/>
  <c r="T116"/>
  <c r="T134" s="1"/>
  <c r="P114"/>
  <c r="Y121"/>
  <c r="J139"/>
  <c r="Z126"/>
  <c r="AB126" s="1"/>
  <c r="E137"/>
  <c r="E139" s="1"/>
  <c r="AA123"/>
  <c r="AB123" s="1"/>
  <c r="N137"/>
  <c r="N139" s="1"/>
  <c r="R137"/>
  <c r="R139" s="1"/>
  <c r="Y117"/>
  <c r="AB117" s="1"/>
  <c r="H126"/>
  <c r="H137" s="1"/>
  <c r="H139" s="1"/>
  <c r="O121"/>
  <c r="P121" s="1"/>
  <c r="P133" l="1"/>
  <c r="L133"/>
  <c r="AA9"/>
  <c r="Z137"/>
  <c r="X133"/>
  <c r="Y86"/>
  <c r="Z139"/>
  <c r="AB133"/>
  <c r="AA121"/>
  <c r="AB121" s="1"/>
  <c r="L72"/>
  <c r="AA86"/>
  <c r="AB86" s="1"/>
  <c r="AA65"/>
  <c r="AB65" s="1"/>
  <c r="AA135"/>
  <c r="P137"/>
  <c r="L135"/>
  <c r="K128"/>
  <c r="X134"/>
  <c r="Z9"/>
  <c r="Z128" s="1"/>
  <c r="Q128"/>
  <c r="AA16"/>
  <c r="Y16"/>
  <c r="Y58"/>
  <c r="AB58" s="1"/>
  <c r="Y138"/>
  <c r="X128"/>
  <c r="Y134"/>
  <c r="AB11"/>
  <c r="AB134" s="1"/>
  <c r="W128"/>
  <c r="P134"/>
  <c r="P139" s="1"/>
  <c r="I128"/>
  <c r="L23"/>
  <c r="L128" s="1"/>
  <c r="Y79"/>
  <c r="Y128" s="1"/>
  <c r="Y137"/>
  <c r="AB14"/>
  <c r="AB137" s="1"/>
  <c r="T128"/>
  <c r="S128"/>
  <c r="L134"/>
  <c r="L139" s="1"/>
  <c r="AB9"/>
  <c r="AA93"/>
  <c r="AB93" s="1"/>
  <c r="AA133"/>
  <c r="P128"/>
  <c r="AA134"/>
  <c r="AA79"/>
  <c r="AB22"/>
  <c r="AB138" s="1"/>
  <c r="X137"/>
  <c r="T135"/>
  <c r="T139" s="1"/>
  <c r="O128"/>
  <c r="AA137"/>
  <c r="Y135"/>
  <c r="AB12"/>
  <c r="AB135" s="1"/>
  <c r="U128"/>
  <c r="AB16" l="1"/>
  <c r="X139"/>
  <c r="AA128"/>
  <c r="AB79"/>
  <c r="AB128" s="1"/>
  <c r="Y139"/>
  <c r="AA139"/>
  <c r="AB139"/>
</calcChain>
</file>

<file path=xl/sharedStrings.xml><?xml version="1.0" encoding="utf-8"?>
<sst xmlns="http://schemas.openxmlformats.org/spreadsheetml/2006/main" count="195" uniqueCount="44">
  <si>
    <t>SISTEMA NACIONAL DE SEGURIDAD PÚBLICA</t>
  </si>
  <si>
    <t>AVANCE EN LA APLICACION DE LOS RECURSOS ASIGNADOS A LOS PROGRAMAS CON PRIORIDAD NACIONAL EN MATERIA DE SEGURIDAD PUBLICA, 2015
(cifras al 31 de marzo de 2016)</t>
  </si>
  <si>
    <t>(PESOS)</t>
  </si>
  <si>
    <t xml:space="preserve">ENTIDAD FEDERATIVA: OAXACA </t>
  </si>
  <si>
    <t>PROGRAMA</t>
  </si>
  <si>
    <t>CAPÍTULO</t>
  </si>
  <si>
    <t>PROGRAMAS</t>
  </si>
  <si>
    <t>FINANCIAMIENTO CONJUNTO</t>
  </si>
  <si>
    <t>PRESUPUESTO CONVENIDO</t>
  </si>
  <si>
    <t>COMPROMETIDO</t>
  </si>
  <si>
    <t>DEVENGADO</t>
  </si>
  <si>
    <t>EJERCIDO</t>
  </si>
  <si>
    <t>PAGADO</t>
  </si>
  <si>
    <t>SALDO</t>
  </si>
  <si>
    <t>FEDERAL</t>
  </si>
  <si>
    <t>FEDERAL
MUNICIPAL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</si>
  <si>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</si>
  <si>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</si>
  <si>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</si>
  <si>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</si>
  <si>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</si>
  <si>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</si>
  <si>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</si>
  <si>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</si>
  <si>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</si>
  <si>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</si>
  <si>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</si>
  <si>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</si>
  <si>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</si>
  <si>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</si>
  <si>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</si>
  <si>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</si>
  <si>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</si>
  <si>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</si>
  <si>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</si>
  <si>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</si>
  <si>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</si>
  <si>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</si>
  <si>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</si>
  <si>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</si>
  <si>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</si>
  <si>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</si>
  <si>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</si>
  <si>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EST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</si>
</sst>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_ ;\-0\ "/>
    <numFmt numFmtId="166" formatCode="00"/>
    <numFmt numFmtId="167" formatCode="#,##0.00_ ;\-#,##0.00\ "/>
    <numFmt numFmtId="168" formatCode="_-[$€-2]* #,##0.00_-;\-[$€-2]* #,##0.00_-;_-[$€-2]* &quot;-&quot;??_-"/>
    <numFmt numFmtId="169" formatCode="0#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2"/>
      <color theme="3" tint="-0.249977111117893"/>
      <name val="Arial"/>
      <family val="2"/>
    </font>
    <font>
      <sz val="20"/>
      <name val="Arial"/>
      <family val="2"/>
    </font>
    <font>
      <sz val="20"/>
      <name val="Gotham Book"/>
      <family val="3"/>
    </font>
    <font>
      <b/>
      <sz val="20"/>
      <name val="Arial"/>
      <family val="2"/>
    </font>
    <font>
      <sz val="18"/>
      <name val="Gotham Book"/>
      <family val="3"/>
    </font>
    <font>
      <b/>
      <sz val="18"/>
      <name val="Arial"/>
      <family val="2"/>
    </font>
    <font>
      <sz val="18"/>
      <name val="Arial"/>
      <family val="2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theme="1"/>
      <name val="Gotham Book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5">
    <xf numFmtId="0" fontId="0" fillId="0" borderId="0"/>
    <xf numFmtId="0" fontId="2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24" borderId="23" applyNumberFormat="0" applyAlignment="0" applyProtection="0"/>
    <xf numFmtId="0" fontId="20" fillId="24" borderId="23" applyNumberFormat="0" applyAlignment="0" applyProtection="0"/>
    <xf numFmtId="0" fontId="21" fillId="25" borderId="24" applyNumberFormat="0" applyAlignment="0" applyProtection="0"/>
    <xf numFmtId="0" fontId="22" fillId="0" borderId="25" applyNumberFormat="0" applyFill="0" applyAlignment="0" applyProtection="0"/>
    <xf numFmtId="0" fontId="21" fillId="25" borderId="24" applyNumberFormat="0" applyAlignment="0" applyProtection="0"/>
    <xf numFmtId="0" fontId="23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24" fillId="11" borderId="23" applyNumberFormat="0" applyAlignment="0" applyProtection="0"/>
    <xf numFmtId="0" fontId="25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8" fillId="7" borderId="0" applyNumberFormat="0" applyBorder="0" applyAlignment="0" applyProtection="0"/>
    <xf numFmtId="0" fontId="24" fillId="11" borderId="23" applyNumberFormat="0" applyAlignment="0" applyProtection="0"/>
    <xf numFmtId="0" fontId="22" fillId="0" borderId="25" applyNumberFormat="0" applyFill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2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8" fontId="34" fillId="0" borderId="0"/>
    <xf numFmtId="0" fontId="34" fillId="0" borderId="0"/>
    <xf numFmtId="0" fontId="34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2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" fillId="27" borderId="29" applyNumberFormat="0" applyFont="0" applyAlignment="0" applyProtection="0"/>
    <xf numFmtId="0" fontId="16" fillId="27" borderId="29" applyNumberFormat="0" applyFont="0" applyAlignment="0" applyProtection="0"/>
    <xf numFmtId="0" fontId="36" fillId="24" borderId="30" applyNumberFormat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6" fillId="24" borderId="30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3" fillId="0" borderId="2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/>
    <xf numFmtId="14" fontId="6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/>
    <xf numFmtId="41" fontId="8" fillId="2" borderId="2" xfId="1" applyNumberFormat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right" vertical="center"/>
    </xf>
    <xf numFmtId="0" fontId="10" fillId="4" borderId="4" xfId="1" applyFont="1" applyFill="1" applyBorder="1" applyAlignment="1">
      <alignment horizontal="center" vertical="center"/>
    </xf>
    <xf numFmtId="166" fontId="8" fillId="4" borderId="5" xfId="1" applyNumberFormat="1" applyFont="1" applyFill="1" applyBorder="1" applyAlignment="1">
      <alignment horizontal="justify" vertical="center" wrapText="1"/>
    </xf>
    <xf numFmtId="4" fontId="8" fillId="4" borderId="5" xfId="1" applyNumberFormat="1" applyFont="1" applyFill="1" applyBorder="1" applyAlignment="1">
      <alignment horizontal="right" vertical="center" wrapText="1"/>
    </xf>
    <xf numFmtId="167" fontId="8" fillId="4" borderId="5" xfId="1" applyNumberFormat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horizontal="center" vertical="center"/>
    </xf>
    <xf numFmtId="166" fontId="6" fillId="0" borderId="7" xfId="1" applyNumberFormat="1" applyFont="1" applyFill="1" applyBorder="1" applyAlignment="1">
      <alignment horizontal="left" vertical="center" wrapText="1"/>
    </xf>
    <xf numFmtId="4" fontId="6" fillId="0" borderId="7" xfId="1" applyNumberFormat="1" applyFont="1" applyFill="1" applyBorder="1" applyAlignment="1">
      <alignment horizontal="right" vertical="center" wrapText="1"/>
    </xf>
    <xf numFmtId="167" fontId="8" fillId="0" borderId="5" xfId="1" applyNumberFormat="1" applyFont="1" applyFill="1" applyBorder="1" applyAlignment="1">
      <alignment horizontal="right" vertical="center" wrapText="1"/>
    </xf>
    <xf numFmtId="4" fontId="8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10" fillId="4" borderId="7" xfId="1" applyFont="1" applyFill="1" applyBorder="1" applyAlignment="1">
      <alignment horizontal="center" vertical="center"/>
    </xf>
    <xf numFmtId="166" fontId="8" fillId="4" borderId="7" xfId="1" applyNumberFormat="1" applyFont="1" applyFill="1" applyBorder="1" applyAlignment="1">
      <alignment horizontal="justify" vertical="center" wrapText="1"/>
    </xf>
    <xf numFmtId="4" fontId="8" fillId="4" borderId="7" xfId="1" applyNumberFormat="1" applyFont="1" applyFill="1" applyBorder="1" applyAlignment="1">
      <alignment horizontal="right" vertical="center" wrapText="1"/>
    </xf>
    <xf numFmtId="4" fontId="6" fillId="5" borderId="5" xfId="1" applyNumberFormat="1" applyFont="1" applyFill="1" applyBorder="1" applyAlignment="1">
      <alignment horizontal="right" vertical="center" wrapText="1"/>
    </xf>
    <xf numFmtId="4" fontId="6" fillId="5" borderId="7" xfId="1" applyNumberFormat="1" applyFont="1" applyFill="1" applyBorder="1" applyAlignment="1">
      <alignment horizontal="right" vertical="center" wrapText="1"/>
    </xf>
    <xf numFmtId="4" fontId="8" fillId="5" borderId="7" xfId="1" applyNumberFormat="1" applyFont="1" applyFill="1" applyBorder="1" applyAlignment="1">
      <alignment horizontal="right" vertical="center" wrapText="1"/>
    </xf>
    <xf numFmtId="166" fontId="8" fillId="4" borderId="7" xfId="1" applyNumberFormat="1" applyFont="1" applyFill="1" applyBorder="1" applyAlignment="1">
      <alignment horizontal="left" vertical="center" wrapText="1" indent="1"/>
    </xf>
    <xf numFmtId="0" fontId="9" fillId="0" borderId="0" xfId="1" applyFont="1" applyBorder="1" applyAlignment="1">
      <alignment vertical="center"/>
    </xf>
    <xf numFmtId="41" fontId="12" fillId="2" borderId="2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vertical="center"/>
    </xf>
    <xf numFmtId="4" fontId="14" fillId="0" borderId="0" xfId="1" applyNumberFormat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5" borderId="0" xfId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4" fontId="8" fillId="2" borderId="12" xfId="1" applyNumberFormat="1" applyFont="1" applyFill="1" applyBorder="1" applyAlignment="1">
      <alignment horizontal="center" vertical="center"/>
    </xf>
    <xf numFmtId="4" fontId="8" fillId="2" borderId="12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/>
    </xf>
    <xf numFmtId="4" fontId="8" fillId="2" borderId="2" xfId="1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/>
    </xf>
    <xf numFmtId="166" fontId="8" fillId="0" borderId="14" xfId="1" applyNumberFormat="1" applyFont="1" applyFill="1" applyBorder="1" applyAlignment="1">
      <alignment horizontal="left" vertical="center" wrapText="1"/>
    </xf>
    <xf numFmtId="4" fontId="6" fillId="0" borderId="14" xfId="1" applyNumberFormat="1" applyFont="1" applyFill="1" applyBorder="1" applyAlignment="1">
      <alignment vertical="center" wrapText="1"/>
    </xf>
    <xf numFmtId="4" fontId="6" fillId="0" borderId="15" xfId="1" applyNumberFormat="1" applyFont="1" applyFill="1" applyBorder="1" applyAlignment="1">
      <alignment vertical="center" wrapText="1"/>
    </xf>
    <xf numFmtId="4" fontId="6" fillId="0" borderId="16" xfId="1" applyNumberFormat="1" applyFont="1" applyFill="1" applyBorder="1" applyAlignment="1">
      <alignment vertical="center" wrapText="1"/>
    </xf>
    <xf numFmtId="0" fontId="10" fillId="0" borderId="10" xfId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left" vertical="center" wrapText="1"/>
    </xf>
    <xf numFmtId="4" fontId="6" fillId="0" borderId="7" xfId="1" applyNumberFormat="1" applyFont="1" applyFill="1" applyBorder="1" applyAlignment="1">
      <alignment vertical="center" wrapText="1"/>
    </xf>
    <xf numFmtId="4" fontId="6" fillId="0" borderId="17" xfId="1" applyNumberFormat="1" applyFont="1" applyFill="1" applyBorder="1" applyAlignment="1">
      <alignment vertical="center" wrapText="1"/>
    </xf>
    <xf numFmtId="4" fontId="6" fillId="0" borderId="5" xfId="1" applyNumberFormat="1" applyFont="1" applyFill="1" applyBorder="1" applyAlignment="1">
      <alignment vertical="center" wrapText="1"/>
    </xf>
    <xf numFmtId="0" fontId="10" fillId="0" borderId="11" xfId="1" applyFont="1" applyFill="1" applyBorder="1" applyAlignment="1">
      <alignment horizontal="center" vertical="center"/>
    </xf>
    <xf numFmtId="166" fontId="8" fillId="0" borderId="18" xfId="1" applyNumberFormat="1" applyFont="1" applyFill="1" applyBorder="1" applyAlignment="1">
      <alignment horizontal="left" vertical="center" wrapText="1"/>
    </xf>
    <xf numFmtId="4" fontId="6" fillId="0" borderId="18" xfId="1" applyNumberFormat="1" applyFont="1" applyFill="1" applyBorder="1" applyAlignment="1">
      <alignment vertical="center" wrapText="1"/>
    </xf>
    <xf numFmtId="4" fontId="6" fillId="0" borderId="19" xfId="1" applyNumberFormat="1" applyFont="1" applyFill="1" applyBorder="1" applyAlignment="1">
      <alignment vertical="center" wrapText="1"/>
    </xf>
    <xf numFmtId="0" fontId="15" fillId="2" borderId="20" xfId="1" applyFont="1" applyFill="1" applyBorder="1" applyAlignment="1">
      <alignment horizontal="center" vertical="center"/>
    </xf>
    <xf numFmtId="4" fontId="15" fillId="2" borderId="21" xfId="1" applyNumberFormat="1" applyFont="1" applyFill="1" applyBorder="1" applyAlignment="1">
      <alignment vertical="center"/>
    </xf>
    <xf numFmtId="4" fontId="15" fillId="2" borderId="22" xfId="1" applyNumberFormat="1" applyFont="1" applyFill="1" applyBorder="1" applyAlignment="1">
      <alignment vertical="center"/>
    </xf>
    <xf numFmtId="4" fontId="15" fillId="2" borderId="2" xfId="1" applyNumberFormat="1" applyFont="1" applyFill="1" applyBorder="1" applyAlignment="1">
      <alignment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textRotation="90"/>
    </xf>
    <xf numFmtId="41" fontId="8" fillId="2" borderId="2" xfId="1" applyNumberFormat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</cellXfs>
  <cellStyles count="26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Énfasis1 2" xfId="20"/>
    <cellStyle name="40% - Énfasis2 2" xfId="21"/>
    <cellStyle name="40% - Énfasis3 2" xfId="22"/>
    <cellStyle name="40% - Énfasis4 2" xfId="23"/>
    <cellStyle name="40% - Énfasis5 2" xfId="24"/>
    <cellStyle name="40% - Énfasis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Buena 2" xfId="45"/>
    <cellStyle name="Calculation" xfId="46"/>
    <cellStyle name="Cálculo 2" xfId="47"/>
    <cellStyle name="Celda de comprobación 2" xfId="48"/>
    <cellStyle name="Celda vinculada 2" xfId="49"/>
    <cellStyle name="Check Cell" xfId="50"/>
    <cellStyle name="Encabezado 4 2" xfId="51"/>
    <cellStyle name="Énfasis1 2" xfId="52"/>
    <cellStyle name="Énfasis2 2" xfId="53"/>
    <cellStyle name="Énfasis3 2" xfId="54"/>
    <cellStyle name="Énfasis4 2" xfId="55"/>
    <cellStyle name="Énfasis5 2" xfId="56"/>
    <cellStyle name="Énfasis6 2" xfId="57"/>
    <cellStyle name="Entrada 2" xfId="58"/>
    <cellStyle name="Estilo 1" xfId="59"/>
    <cellStyle name="Euro" xfId="60"/>
    <cellStyle name="Euro 2" xfId="61"/>
    <cellStyle name="Explanatory Text" xfId="62"/>
    <cellStyle name="Followed Hyperlink_Avance en la Aplicación PNSP (Fórmula FASP 2009).xls" xfId="63"/>
    <cellStyle name="Good" xfId="64"/>
    <cellStyle name="Heading 1" xfId="65"/>
    <cellStyle name="Heading 2" xfId="66"/>
    <cellStyle name="Heading 3" xfId="67"/>
    <cellStyle name="Heading 4" xfId="68"/>
    <cellStyle name="Hipervínculo 2" xfId="69"/>
    <cellStyle name="Incorrecto 2" xfId="70"/>
    <cellStyle name="Input" xfId="71"/>
    <cellStyle name="Linked Cell" xfId="72"/>
    <cellStyle name="Millares 10" xfId="73"/>
    <cellStyle name="Millares 11" xfId="74"/>
    <cellStyle name="Millares 11 2" xfId="75"/>
    <cellStyle name="Millares 11 3" xfId="76"/>
    <cellStyle name="Millares 12" xfId="77"/>
    <cellStyle name="Millares 13" xfId="78"/>
    <cellStyle name="Millares 14" xfId="79"/>
    <cellStyle name="Millares 15" xfId="80"/>
    <cellStyle name="Millares 16" xfId="81"/>
    <cellStyle name="Millares 17" xfId="82"/>
    <cellStyle name="Millares 18" xfId="83"/>
    <cellStyle name="Millares 19" xfId="84"/>
    <cellStyle name="Millares 2" xfId="85"/>
    <cellStyle name="Millares 2 10" xfId="86"/>
    <cellStyle name="Millares 2 10 2" xfId="87"/>
    <cellStyle name="Millares 2 11" xfId="88"/>
    <cellStyle name="Millares 2 11 2" xfId="89"/>
    <cellStyle name="Millares 2 12" xfId="90"/>
    <cellStyle name="Millares 2 12 2" xfId="91"/>
    <cellStyle name="Millares 2 13" xfId="92"/>
    <cellStyle name="Millares 2 14" xfId="93"/>
    <cellStyle name="Millares 2 2" xfId="94"/>
    <cellStyle name="Millares 2 2 2" xfId="95"/>
    <cellStyle name="Millares 2 3" xfId="96"/>
    <cellStyle name="Millares 2 3 2" xfId="97"/>
    <cellStyle name="Millares 2 4" xfId="98"/>
    <cellStyle name="Millares 2 4 2" xfId="99"/>
    <cellStyle name="Millares 2 5" xfId="100"/>
    <cellStyle name="Millares 2 5 2" xfId="101"/>
    <cellStyle name="Millares 2 6" xfId="102"/>
    <cellStyle name="Millares 2 6 2" xfId="103"/>
    <cellStyle name="Millares 2 7" xfId="104"/>
    <cellStyle name="Millares 2 7 2" xfId="105"/>
    <cellStyle name="Millares 2 8" xfId="106"/>
    <cellStyle name="Millares 2 8 2" xfId="107"/>
    <cellStyle name="Millares 2 9" xfId="108"/>
    <cellStyle name="Millares 2 9 2" xfId="109"/>
    <cellStyle name="Millares 20" xfId="110"/>
    <cellStyle name="Millares 21" xfId="111"/>
    <cellStyle name="Millares 22" xfId="112"/>
    <cellStyle name="Millares 23" xfId="113"/>
    <cellStyle name="Millares 24" xfId="114"/>
    <cellStyle name="Millares 25" xfId="115"/>
    <cellStyle name="Millares 26" xfId="116"/>
    <cellStyle name="Millares 27" xfId="117"/>
    <cellStyle name="Millares 28" xfId="118"/>
    <cellStyle name="Millares 29" xfId="119"/>
    <cellStyle name="Millares 3" xfId="120"/>
    <cellStyle name="Millares 3 2" xfId="121"/>
    <cellStyle name="Millares 3 3" xfId="122"/>
    <cellStyle name="Millares 30" xfId="123"/>
    <cellStyle name="Millares 31" xfId="124"/>
    <cellStyle name="Millares 32" xfId="125"/>
    <cellStyle name="Millares 33" xfId="126"/>
    <cellStyle name="Millares 34" xfId="127"/>
    <cellStyle name="Millares 35" xfId="128"/>
    <cellStyle name="Millares 36" xfId="129"/>
    <cellStyle name="Millares 37" xfId="130"/>
    <cellStyle name="Millares 38" xfId="131"/>
    <cellStyle name="Millares 4" xfId="132"/>
    <cellStyle name="Millares 4 2" xfId="133"/>
    <cellStyle name="Millares 4 3" xfId="134"/>
    <cellStyle name="Millares 5" xfId="135"/>
    <cellStyle name="Millares 5 2" xfId="136"/>
    <cellStyle name="Millares 6" xfId="137"/>
    <cellStyle name="Millares 6 2" xfId="138"/>
    <cellStyle name="Millares 7" xfId="139"/>
    <cellStyle name="Millares 8" xfId="140"/>
    <cellStyle name="Millares 8 2" xfId="141"/>
    <cellStyle name="Millares 9" xfId="142"/>
    <cellStyle name="Millares 9 2" xfId="143"/>
    <cellStyle name="Moneda 2" xfId="144"/>
    <cellStyle name="Moneda 3" xfId="145"/>
    <cellStyle name="Moneda 3 2" xfId="146"/>
    <cellStyle name="Neutral 2" xfId="147"/>
    <cellStyle name="Normal" xfId="0" builtinId="0"/>
    <cellStyle name="Normal 10" xfId="148"/>
    <cellStyle name="Normal 11" xfId="149"/>
    <cellStyle name="Normal 12" xfId="150"/>
    <cellStyle name="Normal 13" xfId="151"/>
    <cellStyle name="Normal 14" xfId="152"/>
    <cellStyle name="Normal 15" xfId="153"/>
    <cellStyle name="Normal 16" xfId="154"/>
    <cellStyle name="Normal 17" xfId="155"/>
    <cellStyle name="Normal 18" xfId="156"/>
    <cellStyle name="Normal 19" xfId="157"/>
    <cellStyle name="Normal 2" xfId="158"/>
    <cellStyle name="Normal 2 2" xfId="159"/>
    <cellStyle name="Normal 2 2 2" xfId="1"/>
    <cellStyle name="Normal 2 2 2 2" xfId="160"/>
    <cellStyle name="Normal 2 3" xfId="161"/>
    <cellStyle name="Normal 2 3 2" xfId="162"/>
    <cellStyle name="Normal 2 4" xfId="163"/>
    <cellStyle name="Normal 20" xfId="164"/>
    <cellStyle name="Normal 203" xfId="165"/>
    <cellStyle name="Normal 203 2" xfId="166"/>
    <cellStyle name="Normal 21" xfId="167"/>
    <cellStyle name="Normal 22" xfId="168"/>
    <cellStyle name="Normal 23" xfId="169"/>
    <cellStyle name="Normal 239" xfId="170"/>
    <cellStyle name="Normal 24" xfId="171"/>
    <cellStyle name="Normal 25" xfId="172"/>
    <cellStyle name="Normal 26" xfId="173"/>
    <cellStyle name="Normal 27" xfId="174"/>
    <cellStyle name="Normal 28" xfId="175"/>
    <cellStyle name="Normal 29" xfId="176"/>
    <cellStyle name="Normal 3" xfId="177"/>
    <cellStyle name="Normal 3 2" xfId="178"/>
    <cellStyle name="Normal 3 2 2" xfId="179"/>
    <cellStyle name="Normal 3 3" xfId="180"/>
    <cellStyle name="Normal 3 4" xfId="181"/>
    <cellStyle name="Normal 3 4 2" xfId="182"/>
    <cellStyle name="Normal 3 5" xfId="183"/>
    <cellStyle name="Normal 3 6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8 2" xfId="194"/>
    <cellStyle name="Normal 39" xfId="195"/>
    <cellStyle name="Normal 4" xfId="196"/>
    <cellStyle name="Normal 4 2" xfId="197"/>
    <cellStyle name="Normal 4 2 2" xfId="198"/>
    <cellStyle name="Normal 4 3" xfId="199"/>
    <cellStyle name="Normal 40" xfId="200"/>
    <cellStyle name="Normal 40 2" xfId="201"/>
    <cellStyle name="Normal 41" xfId="202"/>
    <cellStyle name="Normal 41 2" xfId="203"/>
    <cellStyle name="Normal 41 3" xfId="204"/>
    <cellStyle name="Normal 42" xfId="205"/>
    <cellStyle name="Normal 43" xfId="206"/>
    <cellStyle name="Normal 44" xfId="207"/>
    <cellStyle name="Normal 45" xfId="208"/>
    <cellStyle name="Normal 46" xfId="209"/>
    <cellStyle name="Normal 47" xfId="210"/>
    <cellStyle name="Normal 5" xfId="211"/>
    <cellStyle name="Normal 5 2" xfId="212"/>
    <cellStyle name="Normal 5 3" xfId="213"/>
    <cellStyle name="Normal 6" xfId="214"/>
    <cellStyle name="Normal 6 2" xfId="215"/>
    <cellStyle name="Normal 6 3" xfId="216"/>
    <cellStyle name="Normal 62" xfId="217"/>
    <cellStyle name="Normal 62 2" xfId="218"/>
    <cellStyle name="Normal 63" xfId="219"/>
    <cellStyle name="Normal 63 2" xfId="220"/>
    <cellStyle name="Normal 64" xfId="221"/>
    <cellStyle name="Normal 64 2" xfId="222"/>
    <cellStyle name="Normal 7" xfId="223"/>
    <cellStyle name="Normal 7 2" xfId="224"/>
    <cellStyle name="Normal 7 3" xfId="225"/>
    <cellStyle name="Normal 8" xfId="226"/>
    <cellStyle name="Normal 8 2" xfId="227"/>
    <cellStyle name="Normal 8 3" xfId="228"/>
    <cellStyle name="Normal 8 3 2" xfId="229"/>
    <cellStyle name="Normal 8 3 3" xfId="230"/>
    <cellStyle name="Normal 87" xfId="231"/>
    <cellStyle name="Normal 87 2" xfId="232"/>
    <cellStyle name="Normal 9" xfId="233"/>
    <cellStyle name="Normal 9 2" xfId="234"/>
    <cellStyle name="Normal 9 3" xfId="235"/>
    <cellStyle name="Notas 2" xfId="236"/>
    <cellStyle name="Note" xfId="237"/>
    <cellStyle name="Output" xfId="238"/>
    <cellStyle name="Porcentaje 2" xfId="239"/>
    <cellStyle name="Porcentaje 2 2" xfId="240"/>
    <cellStyle name="Porcentaje 3" xfId="241"/>
    <cellStyle name="Porcentaje 3 2" xfId="242"/>
    <cellStyle name="Porcentaje 4" xfId="243"/>
    <cellStyle name="Porcentaje 5" xfId="244"/>
    <cellStyle name="Porcentual 2" xfId="245"/>
    <cellStyle name="Porcentual 2 2" xfId="246"/>
    <cellStyle name="Porcentual 2 3" xfId="247"/>
    <cellStyle name="Porcentual 2 3 2" xfId="248"/>
    <cellStyle name="Porcentual 2 4" xfId="249"/>
    <cellStyle name="Porcentual 2 4 2" xfId="250"/>
    <cellStyle name="Porcentual 3" xfId="251"/>
    <cellStyle name="Porcentual 4" xfId="252"/>
    <cellStyle name="Porcentual 4 2" xfId="253"/>
    <cellStyle name="Porcentual 5" xfId="254"/>
    <cellStyle name="Salida 2" xfId="255"/>
    <cellStyle name="Texto de advertencia 2" xfId="256"/>
    <cellStyle name="Texto explicativo 2" xfId="257"/>
    <cellStyle name="Title" xfId="258"/>
    <cellStyle name="Título 1 2" xfId="259"/>
    <cellStyle name="Título 2 2" xfId="260"/>
    <cellStyle name="Título 3 2" xfId="261"/>
    <cellStyle name="Título 4" xfId="262"/>
    <cellStyle name="Total 2" xfId="263"/>
    <cellStyle name="Warning Text" xfId="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20266</xdr:colOff>
      <xdr:row>0</xdr:row>
      <xdr:rowOff>283723</xdr:rowOff>
    </xdr:from>
    <xdr:to>
      <xdr:col>3</xdr:col>
      <xdr:colOff>4268216</xdr:colOff>
      <xdr:row>1</xdr:row>
      <xdr:rowOff>744184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5191" y="283723"/>
          <a:ext cx="5771950" cy="1022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20266</xdr:colOff>
      <xdr:row>0</xdr:row>
      <xdr:rowOff>243192</xdr:rowOff>
    </xdr:from>
    <xdr:to>
      <xdr:col>27</xdr:col>
      <xdr:colOff>2028641</xdr:colOff>
      <xdr:row>1</xdr:row>
      <xdr:rowOff>815702</xdr:rowOff>
    </xdr:to>
    <xdr:pic>
      <xdr:nvPicPr>
        <xdr:cNvPr id="3" name="2 Imagen" descr="SESNSP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551016" y="243192"/>
          <a:ext cx="4075300" cy="1134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34.482/FASP%202015%20MARZO%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NCE RENDIMIENTOS FINANCIEROS"/>
      <sheetName val="S.C. FASP 2015 2"/>
      <sheetName val="AFF OAX 2"/>
      <sheetName val="RENDIMIENTOS FINANCIEROS"/>
      <sheetName val="MINISTRACION DE RECURSOS"/>
      <sheetName val="S.C. SSP FASP 2015"/>
      <sheetName val="SSP FASP 2015"/>
      <sheetName val="S.C. PGJE FASP 2015"/>
      <sheetName val="PGJE FASP 2015"/>
      <sheetName val="S.C. HTSJE FASP 2015"/>
      <sheetName val="HTSJE FASP 2015"/>
      <sheetName val="S.C. SESESP FASP 2015"/>
      <sheetName val="SESESP FASP 2015"/>
      <sheetName val="PREVENCIÓN SOCIAL"/>
      <sheetName val="C3"/>
      <sheetName val="PROFESIONALIZACIÓN"/>
      <sheetName val="UEC´S"/>
      <sheetName val="ACCESO A JUS. MUJERES"/>
      <sheetName val="N. SISTEMA DE J. PENAL"/>
      <sheetName val="SISTEMA PENITENCIARIO"/>
      <sheetName val="RED NACIONAL"/>
      <sheetName val="SISTEMA NACIONAL"/>
      <sheetName val="066 Y 089"/>
      <sheetName val="REPUVE"/>
      <sheetName val="EVALUACIÓN "/>
      <sheetName val="GENÉTICA"/>
      <sheetName val="FORTALECIMIENTO E IMPARTICIÓN "/>
      <sheetName val="MOVIMIENTOS OK"/>
      <sheetName val="RESUMEN"/>
    </sheetNames>
    <sheetDataSet>
      <sheetData sheetId="0"/>
      <sheetData sheetId="1"/>
      <sheetData sheetId="2">
        <row r="65">
          <cell r="AP65">
            <v>0</v>
          </cell>
          <cell r="AW65">
            <v>0</v>
          </cell>
          <cell r="BA65">
            <v>0</v>
          </cell>
          <cell r="BB65">
            <v>0</v>
          </cell>
          <cell r="BD65">
            <v>0</v>
          </cell>
          <cell r="BH65">
            <v>0</v>
          </cell>
          <cell r="BI65">
            <v>0</v>
          </cell>
          <cell r="BK65">
            <v>0</v>
          </cell>
        </row>
        <row r="104">
          <cell r="AP104">
            <v>0</v>
          </cell>
          <cell r="AW104">
            <v>0</v>
          </cell>
          <cell r="BA104">
            <v>0</v>
          </cell>
          <cell r="BB104">
            <v>0</v>
          </cell>
          <cell r="BD104">
            <v>0</v>
          </cell>
          <cell r="BK104">
            <v>0</v>
          </cell>
        </row>
        <row r="151">
          <cell r="AP151">
            <v>0</v>
          </cell>
          <cell r="AW151">
            <v>0</v>
          </cell>
          <cell r="BA151">
            <v>0</v>
          </cell>
          <cell r="BB151">
            <v>0</v>
          </cell>
          <cell r="BD151">
            <v>1500000</v>
          </cell>
          <cell r="BK151">
            <v>0</v>
          </cell>
        </row>
        <row r="158">
          <cell r="AP158">
            <v>0</v>
          </cell>
          <cell r="AW158">
            <v>0</v>
          </cell>
          <cell r="BA158">
            <v>0</v>
          </cell>
          <cell r="BB158">
            <v>0</v>
          </cell>
          <cell r="BD158">
            <v>0</v>
          </cell>
          <cell r="BK158">
            <v>0</v>
          </cell>
        </row>
        <row r="239">
          <cell r="AP239">
            <v>1433594.1699999997</v>
          </cell>
          <cell r="AW239">
            <v>0</v>
          </cell>
          <cell r="BD239">
            <v>0</v>
          </cell>
          <cell r="BK239">
            <v>0</v>
          </cell>
        </row>
        <row r="252">
          <cell r="AM252">
            <v>443372.61</v>
          </cell>
          <cell r="AP252">
            <v>0</v>
          </cell>
          <cell r="AT252">
            <v>0</v>
          </cell>
          <cell r="AW252">
            <v>7026.2</v>
          </cell>
          <cell r="BA252">
            <v>279392.09999999998</v>
          </cell>
          <cell r="BD252">
            <v>17802.939999999999</v>
          </cell>
          <cell r="BH252">
            <v>0</v>
          </cell>
          <cell r="BK252">
            <v>240.42</v>
          </cell>
        </row>
        <row r="292">
          <cell r="AM292">
            <v>0</v>
          </cell>
          <cell r="AP292">
            <v>0</v>
          </cell>
          <cell r="AT292">
            <v>0</v>
          </cell>
          <cell r="AW292">
            <v>521895.36</v>
          </cell>
          <cell r="BA292">
            <v>0</v>
          </cell>
          <cell r="BD292">
            <v>0</v>
          </cell>
          <cell r="BH292">
            <v>0</v>
          </cell>
          <cell r="BK292">
            <v>14667.26</v>
          </cell>
        </row>
        <row r="339">
          <cell r="AM339">
            <v>4115340.6100000003</v>
          </cell>
          <cell r="AT339">
            <v>0</v>
          </cell>
          <cell r="BA339">
            <v>0</v>
          </cell>
          <cell r="BH339">
            <v>0</v>
          </cell>
        </row>
        <row r="513">
          <cell r="AM513">
            <v>399978.61</v>
          </cell>
          <cell r="AP513">
            <v>0</v>
          </cell>
          <cell r="AT513">
            <v>0</v>
          </cell>
          <cell r="AW513">
            <v>0</v>
          </cell>
          <cell r="BA513">
            <v>399978.62</v>
          </cell>
          <cell r="BD513">
            <v>0</v>
          </cell>
          <cell r="BH513">
            <v>0</v>
          </cell>
          <cell r="BK513">
            <v>0</v>
          </cell>
        </row>
        <row r="540">
          <cell r="AP540">
            <v>929806.67999999993</v>
          </cell>
          <cell r="AW540">
            <v>0</v>
          </cell>
          <cell r="BD540">
            <v>0</v>
          </cell>
          <cell r="BK540">
            <v>0</v>
          </cell>
        </row>
        <row r="550">
          <cell r="AM550">
            <v>0</v>
          </cell>
          <cell r="AP550">
            <v>0</v>
          </cell>
          <cell r="AT550">
            <v>0</v>
          </cell>
          <cell r="AW550">
            <v>0</v>
          </cell>
          <cell r="BA550">
            <v>114840</v>
          </cell>
          <cell r="BD550">
            <v>44531.3</v>
          </cell>
          <cell r="BH550">
            <v>0</v>
          </cell>
          <cell r="BK550">
            <v>0</v>
          </cell>
        </row>
        <row r="682">
          <cell r="AM682">
            <v>5244000</v>
          </cell>
          <cell r="AN682">
            <v>555000</v>
          </cell>
          <cell r="AT682">
            <v>0</v>
          </cell>
          <cell r="AU682">
            <v>0</v>
          </cell>
          <cell r="BA682">
            <v>4492000</v>
          </cell>
          <cell r="BB682">
            <v>28000</v>
          </cell>
          <cell r="BH682">
            <v>0</v>
          </cell>
          <cell r="BI682">
            <v>0</v>
          </cell>
        </row>
        <row r="785">
          <cell r="AM785">
            <v>165485</v>
          </cell>
          <cell r="AT785">
            <v>0</v>
          </cell>
          <cell r="BA785">
            <v>0</v>
          </cell>
          <cell r="BH785">
            <v>0</v>
          </cell>
        </row>
        <row r="1108">
          <cell r="AM1108">
            <v>9223513.0999999996</v>
          </cell>
          <cell r="AT1108">
            <v>0</v>
          </cell>
          <cell r="BA1108">
            <v>1698769.6599999997</v>
          </cell>
          <cell r="BH1108">
            <v>0</v>
          </cell>
        </row>
        <row r="1252">
          <cell r="AM1252">
            <v>0</v>
          </cell>
          <cell r="AT1252">
            <v>0</v>
          </cell>
          <cell r="BA1252">
            <v>0</v>
          </cell>
          <cell r="BH1252">
            <v>0</v>
          </cell>
        </row>
        <row r="1477">
          <cell r="AM1477">
            <v>12766.73</v>
          </cell>
          <cell r="AP1477">
            <v>0</v>
          </cell>
          <cell r="AT1477">
            <v>0</v>
          </cell>
          <cell r="AW1477">
            <v>0</v>
          </cell>
          <cell r="BA1477">
            <v>0</v>
          </cell>
          <cell r="BD1477">
            <v>0</v>
          </cell>
          <cell r="BH1477">
            <v>0</v>
          </cell>
          <cell r="BK1477">
            <v>76549.5</v>
          </cell>
        </row>
        <row r="1532">
          <cell r="AM1532">
            <v>602060.79</v>
          </cell>
          <cell r="AT1532">
            <v>0</v>
          </cell>
          <cell r="BA1532">
            <v>1101806.99</v>
          </cell>
          <cell r="BH1532">
            <v>22188.400000000001</v>
          </cell>
        </row>
        <row r="1767">
          <cell r="AM1767">
            <v>0</v>
          </cell>
          <cell r="AT1767">
            <v>0</v>
          </cell>
          <cell r="BA1767">
            <v>0</v>
          </cell>
          <cell r="BH1767">
            <v>0</v>
          </cell>
        </row>
        <row r="2040">
          <cell r="AM2040">
            <v>1916683.51</v>
          </cell>
          <cell r="AT2040">
            <v>0</v>
          </cell>
          <cell r="BA2040">
            <v>1083316.49</v>
          </cell>
          <cell r="BH2040">
            <v>0</v>
          </cell>
        </row>
        <row r="2115">
          <cell r="AM2115">
            <v>4351631.3</v>
          </cell>
          <cell r="AP2115">
            <v>0</v>
          </cell>
          <cell r="AT2115">
            <v>0</v>
          </cell>
          <cell r="AW2115">
            <v>0</v>
          </cell>
          <cell r="BA2115">
            <v>25520</v>
          </cell>
          <cell r="BD2115">
            <v>0</v>
          </cell>
          <cell r="BH2115">
            <v>0</v>
          </cell>
          <cell r="BK2115">
            <v>0</v>
          </cell>
        </row>
        <row r="2215">
          <cell r="AP2215">
            <v>0</v>
          </cell>
          <cell r="AW2215">
            <v>0</v>
          </cell>
          <cell r="BD2215">
            <v>0</v>
          </cell>
          <cell r="BK2215">
            <v>0</v>
          </cell>
        </row>
        <row r="2251">
          <cell r="AM2251">
            <v>6149630.4400000004</v>
          </cell>
          <cell r="AN2251">
            <v>0</v>
          </cell>
          <cell r="AP2251">
            <v>95259.199999999997</v>
          </cell>
          <cell r="AT2251">
            <v>0</v>
          </cell>
          <cell r="BA2251">
            <v>0</v>
          </cell>
          <cell r="BH2251">
            <v>0</v>
          </cell>
        </row>
        <row r="2692">
          <cell r="AP2692">
            <v>2641647.8600000008</v>
          </cell>
          <cell r="AW2692">
            <v>0</v>
          </cell>
          <cell r="BD2692">
            <v>0</v>
          </cell>
          <cell r="BK2692">
            <v>0</v>
          </cell>
        </row>
        <row r="2701">
          <cell r="AM2701">
            <v>144471.31</v>
          </cell>
          <cell r="AP2701">
            <v>0</v>
          </cell>
          <cell r="AT2701">
            <v>0</v>
          </cell>
          <cell r="AW2701">
            <v>26068.74</v>
          </cell>
          <cell r="BA2701">
            <v>0</v>
          </cell>
          <cell r="BD2701">
            <v>0</v>
          </cell>
          <cell r="BH2701">
            <v>0</v>
          </cell>
          <cell r="BK2701">
            <v>0</v>
          </cell>
        </row>
        <row r="2735">
          <cell r="AM2735">
            <v>11783621.709999999</v>
          </cell>
          <cell r="AP2735">
            <v>370935.67000000004</v>
          </cell>
          <cell r="AT2735">
            <v>0</v>
          </cell>
          <cell r="AW2735">
            <v>232032</v>
          </cell>
          <cell r="BA2735">
            <v>5503120</v>
          </cell>
          <cell r="BD2735">
            <v>0</v>
          </cell>
          <cell r="BH2735">
            <v>0</v>
          </cell>
          <cell r="BK2735">
            <v>53000</v>
          </cell>
        </row>
        <row r="2787">
          <cell r="AM2787">
            <v>931886</v>
          </cell>
          <cell r="AT2787">
            <v>0</v>
          </cell>
          <cell r="BA2787">
            <v>0</v>
          </cell>
          <cell r="BH2787">
            <v>0</v>
          </cell>
        </row>
        <row r="2904">
          <cell r="AP2904">
            <v>3339212.1900000004</v>
          </cell>
          <cell r="AW2904">
            <v>0</v>
          </cell>
          <cell r="BD2904">
            <v>0</v>
          </cell>
          <cell r="BK2904">
            <v>0</v>
          </cell>
        </row>
        <row r="2913">
          <cell r="AP2913">
            <v>0</v>
          </cell>
          <cell r="AW2913">
            <v>0</v>
          </cell>
          <cell r="BD2913">
            <v>0</v>
          </cell>
          <cell r="BK2913">
            <v>486856.64</v>
          </cell>
        </row>
        <row r="2951">
          <cell r="AM2951">
            <v>0</v>
          </cell>
          <cell r="AP2951">
            <v>0</v>
          </cell>
          <cell r="AT2951">
            <v>0</v>
          </cell>
          <cell r="AW2951">
            <v>0</v>
          </cell>
          <cell r="BA2951">
            <v>1895456.09</v>
          </cell>
          <cell r="BD2951">
            <v>0</v>
          </cell>
          <cell r="BH2951">
            <v>0</v>
          </cell>
          <cell r="BK2951">
            <v>0</v>
          </cell>
        </row>
        <row r="3111">
          <cell r="AP3111">
            <v>6905133.8000000017</v>
          </cell>
          <cell r="AW3111">
            <v>0</v>
          </cell>
          <cell r="BD3111">
            <v>0</v>
          </cell>
          <cell r="BK3111">
            <v>0</v>
          </cell>
        </row>
        <row r="3156">
          <cell r="AM3156">
            <v>0</v>
          </cell>
          <cell r="AP3156">
            <v>0</v>
          </cell>
          <cell r="AT3156">
            <v>0</v>
          </cell>
          <cell r="AW3156">
            <v>0</v>
          </cell>
          <cell r="BA3156">
            <v>0</v>
          </cell>
          <cell r="BD3156">
            <v>0</v>
          </cell>
          <cell r="BH3156">
            <v>9688864.2300000004</v>
          </cell>
          <cell r="BK3156">
            <v>221671.26</v>
          </cell>
        </row>
        <row r="3222">
          <cell r="AM3222">
            <v>592528</v>
          </cell>
          <cell r="AT3222">
            <v>0</v>
          </cell>
          <cell r="BA3222">
            <v>0</v>
          </cell>
          <cell r="BH3222">
            <v>0</v>
          </cell>
        </row>
        <row r="3317">
          <cell r="AP3317">
            <v>2366386.6199999992</v>
          </cell>
          <cell r="AW3317">
            <v>0</v>
          </cell>
          <cell r="BD3317">
            <v>0</v>
          </cell>
          <cell r="BK3317">
            <v>0</v>
          </cell>
        </row>
        <row r="3326">
          <cell r="AP3326">
            <v>0</v>
          </cell>
          <cell r="AW3326">
            <v>98187.5</v>
          </cell>
          <cell r="BD3326">
            <v>99998.91</v>
          </cell>
          <cell r="BK3326">
            <v>246622.59000000003</v>
          </cell>
        </row>
        <row r="3370">
          <cell r="AM3370">
            <v>92500</v>
          </cell>
          <cell r="AP3370">
            <v>0</v>
          </cell>
          <cell r="AT3370">
            <v>0</v>
          </cell>
          <cell r="AW3370">
            <v>1000000</v>
          </cell>
          <cell r="BA3370">
            <v>0</v>
          </cell>
          <cell r="BD3370">
            <v>0</v>
          </cell>
          <cell r="BH3370">
            <v>0</v>
          </cell>
          <cell r="BK3370">
            <v>0</v>
          </cell>
        </row>
        <row r="3418">
          <cell r="AM3418">
            <v>0</v>
          </cell>
          <cell r="AP3418">
            <v>0</v>
          </cell>
          <cell r="AT3418">
            <v>0</v>
          </cell>
          <cell r="AW3418">
            <v>0</v>
          </cell>
          <cell r="BA3418">
            <v>0</v>
          </cell>
          <cell r="BD3418">
            <v>0</v>
          </cell>
          <cell r="BH3418">
            <v>0</v>
          </cell>
          <cell r="BK3418">
            <v>0</v>
          </cell>
        </row>
        <row r="3638">
          <cell r="AP3638">
            <v>2709240.47</v>
          </cell>
          <cell r="AW3638">
            <v>0</v>
          </cell>
          <cell r="BD3638">
            <v>0</v>
          </cell>
          <cell r="BK3638">
            <v>0</v>
          </cell>
        </row>
        <row r="3644">
          <cell r="AP3644">
            <v>0</v>
          </cell>
          <cell r="AW3644">
            <v>131393.29</v>
          </cell>
          <cell r="BD3644">
            <v>57842.11</v>
          </cell>
          <cell r="BK3644">
            <v>71060.44</v>
          </cell>
        </row>
        <row r="3670">
          <cell r="AM3670">
            <v>1200000</v>
          </cell>
          <cell r="AP3670">
            <v>0</v>
          </cell>
          <cell r="AT3670">
            <v>0</v>
          </cell>
          <cell r="AW3670">
            <v>42494.33</v>
          </cell>
          <cell r="BA3670">
            <v>0</v>
          </cell>
          <cell r="BD3670">
            <v>1199</v>
          </cell>
          <cell r="BH3670">
            <v>0</v>
          </cell>
          <cell r="BK3670">
            <v>500</v>
          </cell>
        </row>
        <row r="3715">
          <cell r="AP3715">
            <v>0</v>
          </cell>
          <cell r="AW3715">
            <v>0</v>
          </cell>
          <cell r="BD3715">
            <v>106603.48</v>
          </cell>
          <cell r="BK3715">
            <v>0</v>
          </cell>
        </row>
        <row r="3766">
          <cell r="AM3766">
            <v>71122.5</v>
          </cell>
          <cell r="AT3766">
            <v>0</v>
          </cell>
          <cell r="BA3766">
            <v>0</v>
          </cell>
          <cell r="BH3766">
            <v>0</v>
          </cell>
        </row>
        <row r="3819">
          <cell r="AM3819">
            <v>0</v>
          </cell>
          <cell r="AT3819">
            <v>0</v>
          </cell>
          <cell r="BA3819">
            <v>0</v>
          </cell>
          <cell r="BH3819">
            <v>0</v>
          </cell>
        </row>
        <row r="3833">
          <cell r="AM3833">
            <v>121473.05</v>
          </cell>
          <cell r="AT3833">
            <v>0</v>
          </cell>
          <cell r="BA3833">
            <v>0</v>
          </cell>
          <cell r="BH3833">
            <v>31166.880000000001</v>
          </cell>
        </row>
        <row r="3939">
          <cell r="AM3939">
            <v>73698621.060000002</v>
          </cell>
          <cell r="AP3939">
            <v>269800</v>
          </cell>
          <cell r="AT3939">
            <v>0</v>
          </cell>
          <cell r="AW3939">
            <v>3499959.89</v>
          </cell>
          <cell r="BA3939">
            <v>6097660.6399999997</v>
          </cell>
          <cell r="BD3939">
            <v>0</v>
          </cell>
          <cell r="BH3939">
            <v>0</v>
          </cell>
          <cell r="BK3939">
            <v>0</v>
          </cell>
        </row>
        <row r="3995">
          <cell r="AP3995">
            <v>0</v>
          </cell>
          <cell r="AW3995">
            <v>5500000</v>
          </cell>
          <cell r="BD3995">
            <v>0</v>
          </cell>
          <cell r="BK3995">
            <v>0</v>
          </cell>
        </row>
        <row r="4015">
          <cell r="AM4015">
            <v>11134900</v>
          </cell>
          <cell r="AN4015">
            <v>46237200</v>
          </cell>
          <cell r="AP4015">
            <v>0</v>
          </cell>
          <cell r="AT4015">
            <v>0</v>
          </cell>
          <cell r="AU4015">
            <v>0</v>
          </cell>
          <cell r="AW4015">
            <v>0</v>
          </cell>
          <cell r="BA4015">
            <v>0</v>
          </cell>
          <cell r="BB4015">
            <v>4770975.0999999996</v>
          </cell>
          <cell r="BD4015">
            <v>0</v>
          </cell>
          <cell r="BH4015">
            <v>0</v>
          </cell>
          <cell r="BI4015">
            <v>0</v>
          </cell>
          <cell r="BK4015">
            <v>0</v>
          </cell>
        </row>
        <row r="4234">
          <cell r="AM4234">
            <v>12032398.560000001</v>
          </cell>
          <cell r="AN4234">
            <v>0</v>
          </cell>
          <cell r="AP4234">
            <v>0</v>
          </cell>
          <cell r="AT4234">
            <v>0</v>
          </cell>
          <cell r="AU4234">
            <v>0</v>
          </cell>
          <cell r="AW4234">
            <v>0</v>
          </cell>
          <cell r="BA4234">
            <v>0</v>
          </cell>
          <cell r="BB4234">
            <v>0</v>
          </cell>
          <cell r="BD4234">
            <v>19996.150000000001</v>
          </cell>
          <cell r="BH4234">
            <v>0</v>
          </cell>
          <cell r="BI4234">
            <v>0</v>
          </cell>
          <cell r="BK4234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L7">
            <v>0</v>
          </cell>
        </row>
      </sheetData>
      <sheetData sheetId="14">
        <row r="9">
          <cell r="L9">
            <v>1383106.4699999997</v>
          </cell>
        </row>
      </sheetData>
      <sheetData sheetId="15">
        <row r="8">
          <cell r="L8">
            <v>929806.67999999993</v>
          </cell>
        </row>
      </sheetData>
      <sheetData sheetId="16">
        <row r="8">
          <cell r="G8">
            <v>1132513.1000000001</v>
          </cell>
        </row>
      </sheetData>
      <sheetData sheetId="17">
        <row r="6">
          <cell r="L6">
            <v>0</v>
          </cell>
        </row>
      </sheetData>
      <sheetData sheetId="18">
        <row r="8">
          <cell r="G8">
            <v>0</v>
          </cell>
        </row>
      </sheetData>
      <sheetData sheetId="19">
        <row r="8">
          <cell r="L8">
            <v>0</v>
          </cell>
        </row>
      </sheetData>
      <sheetData sheetId="20">
        <row r="9">
          <cell r="L9">
            <v>2641647.8600000008</v>
          </cell>
        </row>
      </sheetData>
      <sheetData sheetId="21">
        <row r="8">
          <cell r="L8">
            <v>3339212.1900000004</v>
          </cell>
        </row>
      </sheetData>
      <sheetData sheetId="22">
        <row r="8">
          <cell r="L8">
            <v>6905133.8000000017</v>
          </cell>
        </row>
      </sheetData>
      <sheetData sheetId="23">
        <row r="8">
          <cell r="L8">
            <v>2366386.6199999992</v>
          </cell>
        </row>
      </sheetData>
      <sheetData sheetId="24">
        <row r="8">
          <cell r="L8">
            <v>2709240.47</v>
          </cell>
        </row>
      </sheetData>
      <sheetData sheetId="25">
        <row r="8">
          <cell r="G8">
            <v>24244</v>
          </cell>
        </row>
      </sheetData>
      <sheetData sheetId="26">
        <row r="8">
          <cell r="L8">
            <v>269800</v>
          </cell>
        </row>
      </sheetData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AB141"/>
  <sheetViews>
    <sheetView tabSelected="1" zoomScale="39" zoomScaleNormal="39" workbookViewId="0">
      <pane xSplit="4" ySplit="8" topLeftCell="O117" activePane="bottomRight" state="frozen"/>
      <selection pane="topRight" activeCell="E1" sqref="E1"/>
      <selection pane="bottomLeft" activeCell="A9" sqref="A9"/>
      <selection pane="bottomRight" activeCell="H94" sqref="H94"/>
    </sheetView>
  </sheetViews>
  <sheetFormatPr baseColWidth="10" defaultColWidth="11.42578125" defaultRowHeight="12.75"/>
  <cols>
    <col min="1" max="1" width="19.5703125" style="2" customWidth="1"/>
    <col min="2" max="3" width="11.42578125" style="2"/>
    <col min="4" max="4" width="87.28515625" style="2" customWidth="1"/>
    <col min="5" max="5" width="33.5703125" style="2" bestFit="1" customWidth="1"/>
    <col min="6" max="6" width="32.140625" style="2" customWidth="1"/>
    <col min="7" max="7" width="33.5703125" style="2" bestFit="1" customWidth="1"/>
    <col min="8" max="8" width="35.42578125" style="2" customWidth="1"/>
    <col min="9" max="20" width="31" style="2" customWidth="1"/>
    <col min="21" max="21" width="33.5703125" style="2" customWidth="1"/>
    <col min="22" max="22" width="33.140625" style="2" customWidth="1"/>
    <col min="23" max="23" width="31" style="2" customWidth="1"/>
    <col min="24" max="24" width="34.28515625" style="2" customWidth="1"/>
    <col min="25" max="25" width="33.42578125" style="2" customWidth="1"/>
    <col min="26" max="27" width="31" style="2" customWidth="1"/>
    <col min="28" max="28" width="33.140625" style="2" customWidth="1"/>
    <col min="29" max="31" width="11.42578125" style="2"/>
    <col min="32" max="32" width="11.42578125" style="2" customWidth="1"/>
    <col min="33" max="16384" width="11.42578125" style="2"/>
  </cols>
  <sheetData>
    <row r="1" spans="1:28" ht="44.25" customHeight="1">
      <c r="A1" s="1"/>
      <c r="B1" s="1"/>
      <c r="C1" s="1"/>
      <c r="D1" s="58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"/>
    </row>
    <row r="2" spans="1:28" ht="74.25" customHeight="1">
      <c r="A2" s="1"/>
      <c r="B2" s="1"/>
      <c r="C2" s="1"/>
      <c r="D2" s="58" t="s">
        <v>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1"/>
    </row>
    <row r="3" spans="1:28" ht="44.25" customHeight="1">
      <c r="A3" s="1"/>
      <c r="B3" s="1"/>
      <c r="C3" s="1"/>
      <c r="D3" s="59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1"/>
    </row>
    <row r="4" spans="1:28" ht="44.25" customHeight="1">
      <c r="A4" s="1"/>
      <c r="B4" s="1"/>
      <c r="C4" s="1"/>
      <c r="D4" s="58" t="s">
        <v>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1"/>
    </row>
    <row r="5" spans="1:28" ht="33" customHeight="1" thickBot="1">
      <c r="A5" s="1"/>
      <c r="B5" s="1"/>
      <c r="C5" s="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3"/>
    </row>
    <row r="6" spans="1:28" s="5" customFormat="1" ht="47.25" customHeight="1" thickBot="1">
      <c r="A6" s="4"/>
      <c r="B6" s="61" t="s">
        <v>4</v>
      </c>
      <c r="C6" s="61" t="s">
        <v>5</v>
      </c>
      <c r="D6" s="62" t="s">
        <v>6</v>
      </c>
      <c r="E6" s="63" t="s">
        <v>7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s="5" customFormat="1" ht="47.25" customHeight="1" thickBot="1">
      <c r="A7" s="4"/>
      <c r="B7" s="61"/>
      <c r="C7" s="61"/>
      <c r="D7" s="62"/>
      <c r="E7" s="62" t="s">
        <v>8</v>
      </c>
      <c r="F7" s="62"/>
      <c r="G7" s="62"/>
      <c r="H7" s="62"/>
      <c r="I7" s="62" t="s">
        <v>9</v>
      </c>
      <c r="J7" s="62"/>
      <c r="K7" s="62"/>
      <c r="L7" s="62"/>
      <c r="M7" s="62" t="s">
        <v>10</v>
      </c>
      <c r="N7" s="62"/>
      <c r="O7" s="62"/>
      <c r="P7" s="62"/>
      <c r="Q7" s="62" t="s">
        <v>11</v>
      </c>
      <c r="R7" s="62"/>
      <c r="S7" s="62"/>
      <c r="T7" s="62"/>
      <c r="U7" s="62" t="s">
        <v>12</v>
      </c>
      <c r="V7" s="62"/>
      <c r="W7" s="62"/>
      <c r="X7" s="62"/>
      <c r="Y7" s="63" t="s">
        <v>13</v>
      </c>
      <c r="Z7" s="63"/>
      <c r="AA7" s="63"/>
      <c r="AB7" s="63"/>
    </row>
    <row r="8" spans="1:28" s="5" customFormat="1" ht="65.25" customHeight="1" thickBot="1">
      <c r="A8" s="4"/>
      <c r="B8" s="61"/>
      <c r="C8" s="61"/>
      <c r="D8" s="62"/>
      <c r="E8" s="6" t="s">
        <v>14</v>
      </c>
      <c r="F8" s="6" t="s">
        <v>15</v>
      </c>
      <c r="G8" s="6" t="s">
        <v>16</v>
      </c>
      <c r="H8" s="6" t="s">
        <v>17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14</v>
      </c>
      <c r="N8" s="6" t="s">
        <v>15</v>
      </c>
      <c r="O8" s="6" t="s">
        <v>16</v>
      </c>
      <c r="P8" s="6" t="s">
        <v>17</v>
      </c>
      <c r="Q8" s="6" t="s">
        <v>14</v>
      </c>
      <c r="R8" s="6" t="s">
        <v>15</v>
      </c>
      <c r="S8" s="6" t="s">
        <v>16</v>
      </c>
      <c r="T8" s="6" t="s">
        <v>17</v>
      </c>
      <c r="U8" s="6" t="s">
        <v>14</v>
      </c>
      <c r="V8" s="6" t="s">
        <v>15</v>
      </c>
      <c r="W8" s="6" t="s">
        <v>16</v>
      </c>
      <c r="X8" s="6" t="s">
        <v>17</v>
      </c>
      <c r="Y8" s="6" t="s">
        <v>14</v>
      </c>
      <c r="Z8" s="6" t="s">
        <v>15</v>
      </c>
      <c r="AA8" s="6" t="s">
        <v>16</v>
      </c>
      <c r="AB8" s="6" t="s">
        <v>17</v>
      </c>
    </row>
    <row r="9" spans="1:28" ht="64.5" customHeight="1">
      <c r="A9" s="7"/>
      <c r="B9" s="55">
        <v>1</v>
      </c>
      <c r="C9" s="8"/>
      <c r="D9" s="9" t="s">
        <v>18</v>
      </c>
      <c r="E9" s="10">
        <f>SUM(E10:E15)</f>
        <v>0</v>
      </c>
      <c r="F9" s="10">
        <f>SUM(F10:F15)</f>
        <v>0</v>
      </c>
      <c r="G9" s="10">
        <f>SUM(G10:G15)</f>
        <v>6700000</v>
      </c>
      <c r="H9" s="11">
        <f t="shared" ref="H9:H72" si="0">E9+F9+G9</f>
        <v>6700000</v>
      </c>
      <c r="I9" s="10">
        <f>SUM(I10:I15)</f>
        <v>0</v>
      </c>
      <c r="J9" s="10">
        <f>SUM(J10:J15)</f>
        <v>0</v>
      </c>
      <c r="K9" s="10">
        <f>SUM(K10:K15)</f>
        <v>1500000</v>
      </c>
      <c r="L9" s="10">
        <f t="shared" ref="L9:L72" si="1">I9+J9+K9</f>
        <v>1500000</v>
      </c>
      <c r="M9" s="10">
        <f>SUM(M10:M15)</f>
        <v>0</v>
      </c>
      <c r="N9" s="10">
        <f>SUM(N10:N15)</f>
        <v>0</v>
      </c>
      <c r="O9" s="10">
        <f>SUM(O10:O15)</f>
        <v>0</v>
      </c>
      <c r="P9" s="10">
        <f t="shared" ref="P9:P72" si="2">M9+N9+O9</f>
        <v>0</v>
      </c>
      <c r="Q9" s="10">
        <f>SUM(Q11:Q14)</f>
        <v>0</v>
      </c>
      <c r="R9" s="10">
        <f>SUM(R11:R14)</f>
        <v>0</v>
      </c>
      <c r="S9" s="10">
        <f>SUM(S11:S14)</f>
        <v>0</v>
      </c>
      <c r="T9" s="10">
        <f t="shared" ref="T9:T72" si="3">+Q9+R9+S9</f>
        <v>0</v>
      </c>
      <c r="U9" s="10">
        <f>SUM(U10:U15)</f>
        <v>0</v>
      </c>
      <c r="V9" s="10">
        <f>SUM(V10:V15)</f>
        <v>0</v>
      </c>
      <c r="W9" s="10">
        <f>SUM(W10:W15)</f>
        <v>0</v>
      </c>
      <c r="X9" s="10">
        <f t="shared" ref="X9:X72" si="4">U9+V9+W9</f>
        <v>0</v>
      </c>
      <c r="Y9" s="10">
        <f>E9-I9-M9-Q9-U9</f>
        <v>0</v>
      </c>
      <c r="Z9" s="10">
        <f>F9-J9-N9-R9-V9</f>
        <v>0</v>
      </c>
      <c r="AA9" s="10">
        <f>G9-K9-O9-S9-W9</f>
        <v>5200000</v>
      </c>
      <c r="AB9" s="10">
        <f>SUM(Y9:AA9)</f>
        <v>5200000</v>
      </c>
    </row>
    <row r="10" spans="1:28" ht="49.5" hidden="1" customHeight="1">
      <c r="A10" s="7"/>
      <c r="B10" s="56"/>
      <c r="C10" s="12">
        <v>1000</v>
      </c>
      <c r="D10" s="13" t="s">
        <v>19</v>
      </c>
      <c r="E10" s="14">
        <v>0</v>
      </c>
      <c r="F10" s="14">
        <v>0</v>
      </c>
      <c r="G10" s="14">
        <v>0</v>
      </c>
      <c r="H10" s="15">
        <f t="shared" si="0"/>
        <v>0</v>
      </c>
      <c r="I10" s="14">
        <v>0</v>
      </c>
      <c r="J10" s="14">
        <v>0</v>
      </c>
      <c r="K10" s="14">
        <v>0</v>
      </c>
      <c r="L10" s="16">
        <f t="shared" si="1"/>
        <v>0</v>
      </c>
      <c r="M10" s="14">
        <v>0</v>
      </c>
      <c r="N10" s="14">
        <v>0</v>
      </c>
      <c r="O10" s="14">
        <v>0</v>
      </c>
      <c r="P10" s="16">
        <f t="shared" si="2"/>
        <v>0</v>
      </c>
      <c r="Q10" s="16"/>
      <c r="R10" s="16"/>
      <c r="S10" s="16"/>
      <c r="T10" s="16">
        <f t="shared" si="3"/>
        <v>0</v>
      </c>
      <c r="U10" s="14">
        <v>0</v>
      </c>
      <c r="V10" s="14">
        <v>0</v>
      </c>
      <c r="W10" s="14">
        <v>0</v>
      </c>
      <c r="X10" s="16">
        <f t="shared" si="4"/>
        <v>0</v>
      </c>
      <c r="Y10" s="14">
        <f>E10-I10-M10-U10</f>
        <v>0</v>
      </c>
      <c r="Z10" s="14">
        <f>F10-J10-N10-V10</f>
        <v>0</v>
      </c>
      <c r="AA10" s="14">
        <f t="shared" ref="AA10:AA73" si="5">G10-K10-O10-S10-W10</f>
        <v>0</v>
      </c>
      <c r="AB10" s="16">
        <f>Y10+Z10+AA10</f>
        <v>0</v>
      </c>
    </row>
    <row r="11" spans="1:28" ht="49.5" customHeight="1">
      <c r="A11" s="7"/>
      <c r="B11" s="56"/>
      <c r="C11" s="12">
        <v>2000</v>
      </c>
      <c r="D11" s="13" t="s">
        <v>20</v>
      </c>
      <c r="E11" s="14">
        <v>0</v>
      </c>
      <c r="F11" s="14">
        <v>0</v>
      </c>
      <c r="G11" s="14">
        <v>117400</v>
      </c>
      <c r="H11" s="15">
        <f t="shared" si="0"/>
        <v>117400</v>
      </c>
      <c r="I11" s="14">
        <f>'[1]AFF OAX 2'!BA65</f>
        <v>0</v>
      </c>
      <c r="J11" s="14">
        <f>'[1]AFF OAX 2'!BB65</f>
        <v>0</v>
      </c>
      <c r="K11" s="14">
        <f>'[1]AFF OAX 2'!BD65</f>
        <v>0</v>
      </c>
      <c r="L11" s="16">
        <f t="shared" si="1"/>
        <v>0</v>
      </c>
      <c r="M11" s="14">
        <f>'[1]AFF OAX 2'!BH65</f>
        <v>0</v>
      </c>
      <c r="N11" s="14">
        <f>'[1]AFF OAX 2'!BI65</f>
        <v>0</v>
      </c>
      <c r="O11" s="14">
        <f>'[1]AFF OAX 2'!BK65</f>
        <v>0</v>
      </c>
      <c r="P11" s="16">
        <f t="shared" si="2"/>
        <v>0</v>
      </c>
      <c r="Q11" s="16">
        <v>0</v>
      </c>
      <c r="R11" s="16">
        <v>0</v>
      </c>
      <c r="S11" s="16">
        <f>'[1]AFF OAX 2'!AW65</f>
        <v>0</v>
      </c>
      <c r="T11" s="16">
        <f t="shared" si="3"/>
        <v>0</v>
      </c>
      <c r="U11" s="14">
        <v>0</v>
      </c>
      <c r="V11" s="14">
        <v>0</v>
      </c>
      <c r="W11" s="14">
        <f>'[1]AFF OAX 2'!AP65</f>
        <v>0</v>
      </c>
      <c r="X11" s="16">
        <f t="shared" si="4"/>
        <v>0</v>
      </c>
      <c r="Y11" s="14">
        <f t="shared" ref="Y11:Z14" si="6">E11-I11-M11-Q11-U11</f>
        <v>0</v>
      </c>
      <c r="Z11" s="14">
        <f t="shared" si="6"/>
        <v>0</v>
      </c>
      <c r="AA11" s="14">
        <f t="shared" si="5"/>
        <v>117400</v>
      </c>
      <c r="AB11" s="17">
        <f>SUM(Y11:AA11)</f>
        <v>117400</v>
      </c>
    </row>
    <row r="12" spans="1:28" ht="49.5" customHeight="1">
      <c r="A12" s="7"/>
      <c r="B12" s="56"/>
      <c r="C12" s="12">
        <v>3000</v>
      </c>
      <c r="D12" s="13" t="s">
        <v>21</v>
      </c>
      <c r="E12" s="14">
        <v>0</v>
      </c>
      <c r="F12" s="14">
        <v>0</v>
      </c>
      <c r="G12" s="14">
        <v>3550000</v>
      </c>
      <c r="H12" s="15">
        <f t="shared" si="0"/>
        <v>3550000</v>
      </c>
      <c r="I12" s="14">
        <f>'[1]AFF OAX 2'!BA104</f>
        <v>0</v>
      </c>
      <c r="J12" s="14">
        <f>'[1]AFF OAX 2'!BB104</f>
        <v>0</v>
      </c>
      <c r="K12" s="14">
        <f>'[1]AFF OAX 2'!BD104</f>
        <v>0</v>
      </c>
      <c r="L12" s="16">
        <f t="shared" si="1"/>
        <v>0</v>
      </c>
      <c r="M12" s="14">
        <v>0</v>
      </c>
      <c r="N12" s="14">
        <v>0</v>
      </c>
      <c r="O12" s="14">
        <f>'[1]AFF OAX 2'!BK104</f>
        <v>0</v>
      </c>
      <c r="P12" s="16">
        <f t="shared" si="2"/>
        <v>0</v>
      </c>
      <c r="Q12" s="16">
        <v>0</v>
      </c>
      <c r="R12" s="16">
        <v>0</v>
      </c>
      <c r="S12" s="16">
        <f>'[1]AFF OAX 2'!AW104</f>
        <v>0</v>
      </c>
      <c r="T12" s="16">
        <f t="shared" si="3"/>
        <v>0</v>
      </c>
      <c r="U12" s="14">
        <v>0</v>
      </c>
      <c r="V12" s="14">
        <v>0</v>
      </c>
      <c r="W12" s="14">
        <f>'[1]AFF OAX 2'!AP104</f>
        <v>0</v>
      </c>
      <c r="X12" s="16">
        <f t="shared" si="4"/>
        <v>0</v>
      </c>
      <c r="Y12" s="14">
        <f t="shared" si="6"/>
        <v>0</v>
      </c>
      <c r="Z12" s="14">
        <f t="shared" si="6"/>
        <v>0</v>
      </c>
      <c r="AA12" s="14">
        <f t="shared" si="5"/>
        <v>3550000</v>
      </c>
      <c r="AB12" s="17">
        <f>SUM(Y12:AA12)</f>
        <v>3550000</v>
      </c>
    </row>
    <row r="13" spans="1:28" ht="54.95" customHeight="1">
      <c r="A13" s="7"/>
      <c r="B13" s="56"/>
      <c r="C13" s="12">
        <v>4000</v>
      </c>
      <c r="D13" s="13" t="s">
        <v>22</v>
      </c>
      <c r="E13" s="14">
        <v>0</v>
      </c>
      <c r="F13" s="14">
        <v>0</v>
      </c>
      <c r="G13" s="14">
        <v>1500000</v>
      </c>
      <c r="H13" s="15">
        <f t="shared" si="0"/>
        <v>1500000</v>
      </c>
      <c r="I13" s="14">
        <f>'[1]AFF OAX 2'!BA151</f>
        <v>0</v>
      </c>
      <c r="J13" s="14">
        <f>'[1]AFF OAX 2'!BB151</f>
        <v>0</v>
      </c>
      <c r="K13" s="14">
        <f>'[1]AFF OAX 2'!BD151</f>
        <v>1500000</v>
      </c>
      <c r="L13" s="16">
        <f t="shared" si="1"/>
        <v>1500000</v>
      </c>
      <c r="M13" s="14">
        <v>0</v>
      </c>
      <c r="N13" s="14">
        <v>0</v>
      </c>
      <c r="O13" s="14">
        <f>'[1]AFF OAX 2'!BK151</f>
        <v>0</v>
      </c>
      <c r="P13" s="16">
        <f t="shared" si="2"/>
        <v>0</v>
      </c>
      <c r="Q13" s="16">
        <v>0</v>
      </c>
      <c r="R13" s="16">
        <v>0</v>
      </c>
      <c r="S13" s="16">
        <f>'[1]AFF OAX 2'!AW151</f>
        <v>0</v>
      </c>
      <c r="T13" s="16">
        <f t="shared" si="3"/>
        <v>0</v>
      </c>
      <c r="U13" s="14">
        <v>0</v>
      </c>
      <c r="V13" s="14">
        <v>0</v>
      </c>
      <c r="W13" s="14">
        <f>'[1]AFF OAX 2'!AP151</f>
        <v>0</v>
      </c>
      <c r="X13" s="16">
        <f t="shared" si="4"/>
        <v>0</v>
      </c>
      <c r="Y13" s="14">
        <f t="shared" si="6"/>
        <v>0</v>
      </c>
      <c r="Z13" s="14">
        <f t="shared" si="6"/>
        <v>0</v>
      </c>
      <c r="AA13" s="14">
        <f t="shared" si="5"/>
        <v>0</v>
      </c>
      <c r="AB13" s="17">
        <f>SUM(Y13:AA13)</f>
        <v>0</v>
      </c>
    </row>
    <row r="14" spans="1:28" ht="49.5" customHeight="1">
      <c r="A14" s="7"/>
      <c r="B14" s="56"/>
      <c r="C14" s="12">
        <v>5000</v>
      </c>
      <c r="D14" s="13" t="s">
        <v>23</v>
      </c>
      <c r="E14" s="14">
        <v>0</v>
      </c>
      <c r="F14" s="14">
        <v>0</v>
      </c>
      <c r="G14" s="14">
        <v>1532600</v>
      </c>
      <c r="H14" s="15">
        <f t="shared" si="0"/>
        <v>1532600</v>
      </c>
      <c r="I14" s="14">
        <f>'[1]AFF OAX 2'!BA158</f>
        <v>0</v>
      </c>
      <c r="J14" s="14">
        <f>'[1]AFF OAX 2'!BB158</f>
        <v>0</v>
      </c>
      <c r="K14" s="14">
        <f>'[1]AFF OAX 2'!BD158</f>
        <v>0</v>
      </c>
      <c r="L14" s="16">
        <f t="shared" si="1"/>
        <v>0</v>
      </c>
      <c r="M14" s="14">
        <v>0</v>
      </c>
      <c r="N14" s="14">
        <v>0</v>
      </c>
      <c r="O14" s="14">
        <f>'[1]AFF OAX 2'!BK158</f>
        <v>0</v>
      </c>
      <c r="P14" s="16">
        <f t="shared" si="2"/>
        <v>0</v>
      </c>
      <c r="Q14" s="16">
        <v>0</v>
      </c>
      <c r="R14" s="16">
        <v>0</v>
      </c>
      <c r="S14" s="16">
        <f>'[1]AFF OAX 2'!AW158</f>
        <v>0</v>
      </c>
      <c r="T14" s="16">
        <f t="shared" si="3"/>
        <v>0</v>
      </c>
      <c r="U14" s="14">
        <v>0</v>
      </c>
      <c r="V14" s="14">
        <v>0</v>
      </c>
      <c r="W14" s="14">
        <f>'[1]AFF OAX 2'!AP158</f>
        <v>0</v>
      </c>
      <c r="X14" s="16">
        <f t="shared" si="4"/>
        <v>0</v>
      </c>
      <c r="Y14" s="14">
        <f t="shared" si="6"/>
        <v>0</v>
      </c>
      <c r="Z14" s="14">
        <f t="shared" si="6"/>
        <v>0</v>
      </c>
      <c r="AA14" s="14">
        <f t="shared" si="5"/>
        <v>1532600</v>
      </c>
      <c r="AB14" s="17">
        <f>SUM(Y14:AA14)</f>
        <v>1532600</v>
      </c>
    </row>
    <row r="15" spans="1:28" ht="49.5" hidden="1" customHeight="1">
      <c r="A15" s="7"/>
      <c r="B15" s="57"/>
      <c r="C15" s="12">
        <v>6000</v>
      </c>
      <c r="D15" s="13" t="s">
        <v>24</v>
      </c>
      <c r="E15" s="14">
        <v>0</v>
      </c>
      <c r="F15" s="14">
        <v>0</v>
      </c>
      <c r="G15" s="14">
        <v>0</v>
      </c>
      <c r="H15" s="15">
        <f t="shared" si="0"/>
        <v>0</v>
      </c>
      <c r="I15" s="14">
        <v>0</v>
      </c>
      <c r="J15" s="14">
        <v>0</v>
      </c>
      <c r="K15" s="14">
        <v>0</v>
      </c>
      <c r="L15" s="16">
        <f t="shared" si="1"/>
        <v>0</v>
      </c>
      <c r="M15" s="14">
        <v>0</v>
      </c>
      <c r="N15" s="14">
        <v>0</v>
      </c>
      <c r="O15" s="14">
        <v>0</v>
      </c>
      <c r="P15" s="16">
        <f t="shared" si="2"/>
        <v>0</v>
      </c>
      <c r="Q15" s="16"/>
      <c r="R15" s="16"/>
      <c r="S15" s="16"/>
      <c r="T15" s="16">
        <f t="shared" si="3"/>
        <v>0</v>
      </c>
      <c r="U15" s="14">
        <v>0</v>
      </c>
      <c r="V15" s="14">
        <v>0</v>
      </c>
      <c r="W15" s="14">
        <v>0</v>
      </c>
      <c r="X15" s="16">
        <f t="shared" si="4"/>
        <v>0</v>
      </c>
      <c r="Y15" s="14">
        <f>E15-I15-M15-U15</f>
        <v>0</v>
      </c>
      <c r="Z15" s="14">
        <f>F15-J15-N15-V15</f>
        <v>0</v>
      </c>
      <c r="AA15" s="14">
        <f t="shared" si="5"/>
        <v>0</v>
      </c>
      <c r="AB15" s="16">
        <f>Y15+Z15+AA15</f>
        <v>0</v>
      </c>
    </row>
    <row r="16" spans="1:28" ht="64.5" customHeight="1">
      <c r="A16" s="1"/>
      <c r="B16" s="64">
        <v>2</v>
      </c>
      <c r="C16" s="18"/>
      <c r="D16" s="19" t="s">
        <v>25</v>
      </c>
      <c r="E16" s="20">
        <f>SUM(E17:E22)</f>
        <v>8157721</v>
      </c>
      <c r="F16" s="20">
        <f>SUM(F17:F22)</f>
        <v>0</v>
      </c>
      <c r="G16" s="20">
        <f>SUM(G17:G22)</f>
        <v>4413578.25</v>
      </c>
      <c r="H16" s="11">
        <f t="shared" si="0"/>
        <v>12571299.25</v>
      </c>
      <c r="I16" s="20">
        <f>SUM(I17:I22)</f>
        <v>679370.72</v>
      </c>
      <c r="J16" s="20">
        <f>SUM(J17:J22)</f>
        <v>0</v>
      </c>
      <c r="K16" s="20">
        <f>SUM(K17:K22)</f>
        <v>17802.939999999999</v>
      </c>
      <c r="L16" s="10">
        <f t="shared" si="1"/>
        <v>697173.65999999992</v>
      </c>
      <c r="M16" s="20">
        <f>SUM(M17:M22)</f>
        <v>0</v>
      </c>
      <c r="N16" s="20">
        <f>SUM(N17:N22)</f>
        <v>0</v>
      </c>
      <c r="O16" s="20">
        <f>SUM(O17:O22)</f>
        <v>14907.68</v>
      </c>
      <c r="P16" s="10">
        <f t="shared" si="2"/>
        <v>14907.68</v>
      </c>
      <c r="Q16" s="10">
        <f>SUM(Q17:Q22)</f>
        <v>0</v>
      </c>
      <c r="R16" s="10">
        <f>SUM(R17:R22)</f>
        <v>0</v>
      </c>
      <c r="S16" s="10">
        <f>SUM(S17:S22)</f>
        <v>528921.55999999994</v>
      </c>
      <c r="T16" s="10">
        <f t="shared" si="3"/>
        <v>528921.55999999994</v>
      </c>
      <c r="U16" s="20">
        <f>SUM(U17:U22)</f>
        <v>4958691.830000001</v>
      </c>
      <c r="V16" s="20">
        <f>SUM(V17:V22)</f>
        <v>0</v>
      </c>
      <c r="W16" s="20">
        <f>SUM(W17:W22)</f>
        <v>1433594.1699999997</v>
      </c>
      <c r="X16" s="10">
        <f t="shared" si="4"/>
        <v>6392286.0000000009</v>
      </c>
      <c r="Y16" s="20">
        <f t="shared" ref="Y16:Z31" si="7">E16-I16-M16-Q16-U16</f>
        <v>2519658.4499999993</v>
      </c>
      <c r="Z16" s="10">
        <f t="shared" si="7"/>
        <v>0</v>
      </c>
      <c r="AA16" s="20">
        <f t="shared" si="5"/>
        <v>2418351.9000000004</v>
      </c>
      <c r="AB16" s="10">
        <f>SUM(Y16:AA16)</f>
        <v>4938010.3499999996</v>
      </c>
    </row>
    <row r="17" spans="1:28" ht="49.5" customHeight="1">
      <c r="A17" s="1"/>
      <c r="B17" s="56"/>
      <c r="C17" s="12">
        <v>1000</v>
      </c>
      <c r="D17" s="13" t="s">
        <v>19</v>
      </c>
      <c r="E17" s="14">
        <v>0</v>
      </c>
      <c r="F17" s="14">
        <v>0</v>
      </c>
      <c r="G17" s="14">
        <v>1954642</v>
      </c>
      <c r="H17" s="15">
        <f t="shared" si="0"/>
        <v>1954642</v>
      </c>
      <c r="I17" s="14">
        <v>0</v>
      </c>
      <c r="J17" s="14">
        <v>0</v>
      </c>
      <c r="K17" s="14">
        <f>'[1]AFF OAX 2'!BD239</f>
        <v>0</v>
      </c>
      <c r="L17" s="16">
        <f t="shared" si="1"/>
        <v>0</v>
      </c>
      <c r="M17" s="14">
        <v>0</v>
      </c>
      <c r="N17" s="14">
        <v>0</v>
      </c>
      <c r="O17" s="14">
        <f>'[1]AFF OAX 2'!BK239</f>
        <v>0</v>
      </c>
      <c r="P17" s="16">
        <f t="shared" si="2"/>
        <v>0</v>
      </c>
      <c r="Q17" s="16">
        <v>0</v>
      </c>
      <c r="R17" s="16">
        <v>0</v>
      </c>
      <c r="S17" s="16">
        <f>'[1]AFF OAX 2'!AW239</f>
        <v>0</v>
      </c>
      <c r="T17" s="16">
        <f t="shared" si="3"/>
        <v>0</v>
      </c>
      <c r="U17" s="14">
        <v>0</v>
      </c>
      <c r="V17" s="14">
        <v>0</v>
      </c>
      <c r="W17" s="14">
        <f>'[1]AFF OAX 2'!AP239</f>
        <v>1433594.1699999997</v>
      </c>
      <c r="X17" s="16">
        <f t="shared" si="4"/>
        <v>1433594.1699999997</v>
      </c>
      <c r="Y17" s="14">
        <f t="shared" si="7"/>
        <v>0</v>
      </c>
      <c r="Z17" s="21">
        <f t="shared" si="7"/>
        <v>0</v>
      </c>
      <c r="AA17" s="14">
        <f t="shared" si="5"/>
        <v>521047.83000000031</v>
      </c>
      <c r="AB17" s="16">
        <f>SUM(Y17:AA17)</f>
        <v>521047.83000000031</v>
      </c>
    </row>
    <row r="18" spans="1:28" ht="49.5" customHeight="1">
      <c r="A18" s="1"/>
      <c r="B18" s="56"/>
      <c r="C18" s="12">
        <v>2000</v>
      </c>
      <c r="D18" s="13" t="s">
        <v>20</v>
      </c>
      <c r="E18" s="14">
        <v>725465</v>
      </c>
      <c r="F18" s="14">
        <v>0</v>
      </c>
      <c r="G18" s="14">
        <v>12177</v>
      </c>
      <c r="H18" s="15">
        <f t="shared" si="0"/>
        <v>737642</v>
      </c>
      <c r="I18" s="14">
        <f>'[1]AFF OAX 2'!BA252</f>
        <v>279392.09999999998</v>
      </c>
      <c r="J18" s="14">
        <v>0</v>
      </c>
      <c r="K18" s="14">
        <f>'[1]AFF OAX 2'!BD252</f>
        <v>17802.939999999999</v>
      </c>
      <c r="L18" s="16">
        <f t="shared" si="1"/>
        <v>297195.03999999998</v>
      </c>
      <c r="M18" s="14">
        <f>'[1]AFF OAX 2'!BH252</f>
        <v>0</v>
      </c>
      <c r="N18" s="14">
        <v>0</v>
      </c>
      <c r="O18" s="14">
        <f>'[1]AFF OAX 2'!BK252</f>
        <v>240.42</v>
      </c>
      <c r="P18" s="16">
        <f t="shared" si="2"/>
        <v>240.42</v>
      </c>
      <c r="Q18" s="16">
        <f>'[1]AFF OAX 2'!AT252</f>
        <v>0</v>
      </c>
      <c r="R18" s="16">
        <v>0</v>
      </c>
      <c r="S18" s="16">
        <f>'[1]AFF OAX 2'!AW252</f>
        <v>7026.2</v>
      </c>
      <c r="T18" s="16">
        <f t="shared" si="3"/>
        <v>7026.2</v>
      </c>
      <c r="U18" s="14">
        <f>'[1]AFF OAX 2'!AM252</f>
        <v>443372.61</v>
      </c>
      <c r="V18" s="14">
        <v>0</v>
      </c>
      <c r="W18" s="14">
        <f>'[1]AFF OAX 2'!AP252</f>
        <v>0</v>
      </c>
      <c r="X18" s="16">
        <f t="shared" si="4"/>
        <v>443372.61</v>
      </c>
      <c r="Y18" s="14">
        <f t="shared" si="7"/>
        <v>2700.2900000000373</v>
      </c>
      <c r="Z18" s="21">
        <f t="shared" si="7"/>
        <v>0</v>
      </c>
      <c r="AA18" s="14">
        <f t="shared" si="5"/>
        <v>-12892.559999999998</v>
      </c>
      <c r="AB18" s="14">
        <f>SUM(Y18:AA18)</f>
        <v>-10192.26999999996</v>
      </c>
    </row>
    <row r="19" spans="1:28" ht="49.5" customHeight="1">
      <c r="A19" s="1"/>
      <c r="B19" s="56"/>
      <c r="C19" s="12">
        <v>3000</v>
      </c>
      <c r="D19" s="13" t="s">
        <v>21</v>
      </c>
      <c r="E19" s="14">
        <v>2010900</v>
      </c>
      <c r="F19" s="14">
        <v>0</v>
      </c>
      <c r="G19" s="14">
        <v>1078400</v>
      </c>
      <c r="H19" s="15">
        <f t="shared" si="0"/>
        <v>3089300</v>
      </c>
      <c r="I19" s="14">
        <f>'[1]AFF OAX 2'!BA292</f>
        <v>0</v>
      </c>
      <c r="J19" s="14">
        <v>0</v>
      </c>
      <c r="K19" s="14">
        <f>'[1]AFF OAX 2'!BD292</f>
        <v>0</v>
      </c>
      <c r="L19" s="16">
        <f t="shared" si="1"/>
        <v>0</v>
      </c>
      <c r="M19" s="14">
        <f>'[1]AFF OAX 2'!BH292</f>
        <v>0</v>
      </c>
      <c r="N19" s="14">
        <v>0</v>
      </c>
      <c r="O19" s="14">
        <f>'[1]AFF OAX 2'!BK292</f>
        <v>14667.26</v>
      </c>
      <c r="P19" s="16">
        <f t="shared" si="2"/>
        <v>14667.26</v>
      </c>
      <c r="Q19" s="16">
        <f>'[1]AFF OAX 2'!AT292</f>
        <v>0</v>
      </c>
      <c r="R19" s="16">
        <v>0</v>
      </c>
      <c r="S19" s="16">
        <f>'[1]AFF OAX 2'!AW292</f>
        <v>521895.36</v>
      </c>
      <c r="T19" s="16">
        <f t="shared" si="3"/>
        <v>521895.36</v>
      </c>
      <c r="U19" s="14">
        <f>'[1]AFF OAX 2'!AM292</f>
        <v>0</v>
      </c>
      <c r="V19" s="14">
        <v>0</v>
      </c>
      <c r="W19" s="14">
        <f>'[1]AFF OAX 2'!AP292</f>
        <v>0</v>
      </c>
      <c r="X19" s="16">
        <f t="shared" si="4"/>
        <v>0</v>
      </c>
      <c r="Y19" s="14">
        <f t="shared" si="7"/>
        <v>2010900</v>
      </c>
      <c r="Z19" s="21">
        <f t="shared" si="7"/>
        <v>0</v>
      </c>
      <c r="AA19" s="14">
        <f t="shared" si="5"/>
        <v>541837.38</v>
      </c>
      <c r="AB19" s="14">
        <f>SUM(Y19:AA19)</f>
        <v>2552737.38</v>
      </c>
    </row>
    <row r="20" spans="1:28" ht="54.95" hidden="1" customHeight="1">
      <c r="A20" s="1"/>
      <c r="B20" s="56"/>
      <c r="C20" s="12">
        <v>4000</v>
      </c>
      <c r="D20" s="13" t="s">
        <v>22</v>
      </c>
      <c r="E20" s="14">
        <v>0</v>
      </c>
      <c r="F20" s="14">
        <v>0</v>
      </c>
      <c r="G20" s="14">
        <v>0</v>
      </c>
      <c r="H20" s="15">
        <f t="shared" si="0"/>
        <v>0</v>
      </c>
      <c r="I20" s="14">
        <v>0</v>
      </c>
      <c r="J20" s="14">
        <v>0</v>
      </c>
      <c r="K20" s="14">
        <v>0</v>
      </c>
      <c r="L20" s="16">
        <f t="shared" si="1"/>
        <v>0</v>
      </c>
      <c r="M20" s="14">
        <v>0</v>
      </c>
      <c r="N20" s="14">
        <v>0</v>
      </c>
      <c r="O20" s="14">
        <v>0</v>
      </c>
      <c r="P20" s="16">
        <f t="shared" si="2"/>
        <v>0</v>
      </c>
      <c r="Q20" s="16"/>
      <c r="R20" s="16"/>
      <c r="S20" s="16"/>
      <c r="T20" s="16">
        <f t="shared" si="3"/>
        <v>0</v>
      </c>
      <c r="U20" s="14">
        <v>0</v>
      </c>
      <c r="V20" s="14">
        <v>0</v>
      </c>
      <c r="W20" s="14">
        <v>0</v>
      </c>
      <c r="X20" s="16">
        <f t="shared" si="4"/>
        <v>0</v>
      </c>
      <c r="Y20" s="14">
        <f t="shared" si="7"/>
        <v>0</v>
      </c>
      <c r="Z20" s="21">
        <f t="shared" si="7"/>
        <v>0</v>
      </c>
      <c r="AA20" s="14">
        <f t="shared" si="5"/>
        <v>0</v>
      </c>
      <c r="AB20" s="14">
        <f>H20-L20-P20-X20-T20</f>
        <v>0</v>
      </c>
    </row>
    <row r="21" spans="1:28" ht="49.5" customHeight="1">
      <c r="A21" s="1"/>
      <c r="B21" s="56"/>
      <c r="C21" s="12">
        <v>5000</v>
      </c>
      <c r="D21" s="13" t="s">
        <v>23</v>
      </c>
      <c r="E21" s="14">
        <v>4421356</v>
      </c>
      <c r="F21" s="14">
        <v>0</v>
      </c>
      <c r="G21" s="14">
        <v>0</v>
      </c>
      <c r="H21" s="15">
        <f t="shared" si="0"/>
        <v>4421356</v>
      </c>
      <c r="I21" s="14">
        <f>'[1]AFF OAX 2'!BA339</f>
        <v>0</v>
      </c>
      <c r="J21" s="14">
        <v>0</v>
      </c>
      <c r="K21" s="14">
        <v>0</v>
      </c>
      <c r="L21" s="16">
        <f t="shared" si="1"/>
        <v>0</v>
      </c>
      <c r="M21" s="14">
        <f>'[1]AFF OAX 2'!BH339</f>
        <v>0</v>
      </c>
      <c r="N21" s="14">
        <v>0</v>
      </c>
      <c r="O21" s="14">
        <v>0</v>
      </c>
      <c r="P21" s="16">
        <f t="shared" si="2"/>
        <v>0</v>
      </c>
      <c r="Q21" s="16">
        <f>'[1]AFF OAX 2'!AT339</f>
        <v>0</v>
      </c>
      <c r="R21" s="16">
        <v>0</v>
      </c>
      <c r="S21" s="16">
        <v>0</v>
      </c>
      <c r="T21" s="16">
        <f t="shared" si="3"/>
        <v>0</v>
      </c>
      <c r="U21" s="14">
        <f>'[1]AFF OAX 2'!AM339</f>
        <v>4115340.6100000003</v>
      </c>
      <c r="V21" s="14">
        <v>0</v>
      </c>
      <c r="W21" s="14">
        <v>0</v>
      </c>
      <c r="X21" s="16">
        <f t="shared" si="4"/>
        <v>4115340.6100000003</v>
      </c>
      <c r="Y21" s="14">
        <f t="shared" si="7"/>
        <v>306015.38999999966</v>
      </c>
      <c r="Z21" s="21">
        <f t="shared" si="7"/>
        <v>0</v>
      </c>
      <c r="AA21" s="14">
        <f t="shared" si="5"/>
        <v>0</v>
      </c>
      <c r="AB21" s="14">
        <f t="shared" ref="AB21:AB26" si="8">SUM(Y21:AA21)</f>
        <v>306015.38999999966</v>
      </c>
    </row>
    <row r="22" spans="1:28" ht="49.5" customHeight="1">
      <c r="A22" s="1"/>
      <c r="B22" s="57"/>
      <c r="C22" s="12">
        <v>6000</v>
      </c>
      <c r="D22" s="13" t="s">
        <v>24</v>
      </c>
      <c r="E22" s="14">
        <v>1000000</v>
      </c>
      <c r="F22" s="14">
        <v>0</v>
      </c>
      <c r="G22" s="14">
        <v>1368359.25</v>
      </c>
      <c r="H22" s="15">
        <f t="shared" si="0"/>
        <v>2368359.25</v>
      </c>
      <c r="I22" s="14">
        <f>'[1]AFF OAX 2'!BA513</f>
        <v>399978.62</v>
      </c>
      <c r="J22" s="14">
        <v>0</v>
      </c>
      <c r="K22" s="14">
        <f>'[1]AFF OAX 2'!BD513</f>
        <v>0</v>
      </c>
      <c r="L22" s="16">
        <f t="shared" si="1"/>
        <v>399978.62</v>
      </c>
      <c r="M22" s="14">
        <f>'[1]AFF OAX 2'!BH513</f>
        <v>0</v>
      </c>
      <c r="N22" s="14">
        <v>0</v>
      </c>
      <c r="O22" s="14">
        <f>'[1]AFF OAX 2'!BK513</f>
        <v>0</v>
      </c>
      <c r="P22" s="16">
        <f t="shared" si="2"/>
        <v>0</v>
      </c>
      <c r="Q22" s="16">
        <f>'[1]AFF OAX 2'!AT513</f>
        <v>0</v>
      </c>
      <c r="R22" s="16">
        <v>0</v>
      </c>
      <c r="S22" s="16">
        <f>'[1]AFF OAX 2'!AW513</f>
        <v>0</v>
      </c>
      <c r="T22" s="16">
        <f t="shared" si="3"/>
        <v>0</v>
      </c>
      <c r="U22" s="14">
        <f>'[1]AFF OAX 2'!AM513</f>
        <v>399978.61</v>
      </c>
      <c r="V22" s="14">
        <v>0</v>
      </c>
      <c r="W22" s="14">
        <f>'[1]AFF OAX 2'!AP513</f>
        <v>0</v>
      </c>
      <c r="X22" s="16">
        <f t="shared" si="4"/>
        <v>399978.61</v>
      </c>
      <c r="Y22" s="14">
        <f t="shared" si="7"/>
        <v>200042.77000000002</v>
      </c>
      <c r="Z22" s="21">
        <f t="shared" si="7"/>
        <v>0</v>
      </c>
      <c r="AA22" s="14">
        <f t="shared" si="5"/>
        <v>1368359.25</v>
      </c>
      <c r="AB22" s="17">
        <f t="shared" si="8"/>
        <v>1568402.02</v>
      </c>
    </row>
    <row r="23" spans="1:28" ht="64.5" customHeight="1">
      <c r="A23" s="1"/>
      <c r="B23" s="64">
        <v>3</v>
      </c>
      <c r="C23" s="18"/>
      <c r="D23" s="19" t="s">
        <v>26</v>
      </c>
      <c r="E23" s="20">
        <f>SUM(E24:E29)</f>
        <v>11407423</v>
      </c>
      <c r="F23" s="20">
        <f>SUM(F24:F29)</f>
        <v>633000</v>
      </c>
      <c r="G23" s="20">
        <f>SUM(G24:G29)</f>
        <v>2069577</v>
      </c>
      <c r="H23" s="11">
        <f t="shared" si="0"/>
        <v>14110000</v>
      </c>
      <c r="I23" s="20">
        <f>SUM(I24:I29)</f>
        <v>4606840</v>
      </c>
      <c r="J23" s="20">
        <f>SUM(J24:J29)</f>
        <v>28000</v>
      </c>
      <c r="K23" s="20">
        <f>SUM(K24:K29)</f>
        <v>44531.3</v>
      </c>
      <c r="L23" s="10">
        <f t="shared" si="1"/>
        <v>4679371.3</v>
      </c>
      <c r="M23" s="20">
        <f>SUM(M24:M29)</f>
        <v>0</v>
      </c>
      <c r="N23" s="20">
        <f>SUM(N24:N29)</f>
        <v>0</v>
      </c>
      <c r="O23" s="20">
        <f>SUM(O24:O29)</f>
        <v>0</v>
      </c>
      <c r="P23" s="10">
        <f t="shared" si="2"/>
        <v>0</v>
      </c>
      <c r="Q23" s="10">
        <f>+Q24+Q25+Q26+Q27+Q28+Q29</f>
        <v>0</v>
      </c>
      <c r="R23" s="10">
        <f>+R24+R25+R26+R27+R28+R29</f>
        <v>0</v>
      </c>
      <c r="S23" s="10">
        <f>+S24+S25+S26+S27+S28+S29</f>
        <v>0</v>
      </c>
      <c r="T23" s="10">
        <f t="shared" si="3"/>
        <v>0</v>
      </c>
      <c r="U23" s="20">
        <f>SUM(U24:U29)</f>
        <v>5409485</v>
      </c>
      <c r="V23" s="20">
        <f>SUM(V24:V29)</f>
        <v>555000</v>
      </c>
      <c r="W23" s="20">
        <f>SUM(W24:W29)</f>
        <v>929806.67999999993</v>
      </c>
      <c r="X23" s="10">
        <f t="shared" si="4"/>
        <v>6894291.6799999997</v>
      </c>
      <c r="Y23" s="20">
        <f t="shared" si="7"/>
        <v>1391098</v>
      </c>
      <c r="Z23" s="10">
        <f t="shared" si="7"/>
        <v>50000</v>
      </c>
      <c r="AA23" s="20">
        <f t="shared" si="5"/>
        <v>1095239.02</v>
      </c>
      <c r="AB23" s="10">
        <f t="shared" si="8"/>
        <v>2536337.02</v>
      </c>
    </row>
    <row r="24" spans="1:28" ht="49.5" customHeight="1">
      <c r="A24" s="1"/>
      <c r="B24" s="56"/>
      <c r="C24" s="12">
        <v>1000</v>
      </c>
      <c r="D24" s="13" t="s">
        <v>19</v>
      </c>
      <c r="E24" s="14">
        <v>0</v>
      </c>
      <c r="F24" s="14">
        <v>0</v>
      </c>
      <c r="G24" s="14">
        <v>1300000</v>
      </c>
      <c r="H24" s="15">
        <f t="shared" si="0"/>
        <v>1300000</v>
      </c>
      <c r="I24" s="14">
        <v>0</v>
      </c>
      <c r="J24" s="14">
        <v>0</v>
      </c>
      <c r="K24" s="14">
        <f>'[1]AFF OAX 2'!BD540</f>
        <v>0</v>
      </c>
      <c r="L24" s="16">
        <f t="shared" si="1"/>
        <v>0</v>
      </c>
      <c r="M24" s="14">
        <v>0</v>
      </c>
      <c r="N24" s="14">
        <v>0</v>
      </c>
      <c r="O24" s="14">
        <f>'[1]AFF OAX 2'!BK540</f>
        <v>0</v>
      </c>
      <c r="P24" s="16">
        <f t="shared" si="2"/>
        <v>0</v>
      </c>
      <c r="Q24" s="16">
        <v>0</v>
      </c>
      <c r="R24" s="16">
        <v>0</v>
      </c>
      <c r="S24" s="16">
        <f>'[1]AFF OAX 2'!AW540</f>
        <v>0</v>
      </c>
      <c r="T24" s="16">
        <f t="shared" si="3"/>
        <v>0</v>
      </c>
      <c r="U24" s="14">
        <v>0</v>
      </c>
      <c r="V24" s="14">
        <v>0</v>
      </c>
      <c r="W24" s="14">
        <f>'[1]AFF OAX 2'!AP540</f>
        <v>929806.67999999993</v>
      </c>
      <c r="X24" s="16">
        <f t="shared" si="4"/>
        <v>929806.67999999993</v>
      </c>
      <c r="Y24" s="14">
        <f t="shared" si="7"/>
        <v>0</v>
      </c>
      <c r="Z24" s="21">
        <f t="shared" si="7"/>
        <v>0</v>
      </c>
      <c r="AA24" s="14">
        <f t="shared" si="5"/>
        <v>370193.32000000007</v>
      </c>
      <c r="AB24" s="14">
        <f t="shared" si="8"/>
        <v>370193.32000000007</v>
      </c>
    </row>
    <row r="25" spans="1:28" ht="49.5" customHeight="1">
      <c r="A25" s="1"/>
      <c r="B25" s="56"/>
      <c r="C25" s="12">
        <v>2000</v>
      </c>
      <c r="D25" s="13" t="s">
        <v>20</v>
      </c>
      <c r="E25" s="14">
        <v>319082</v>
      </c>
      <c r="F25" s="14">
        <v>0</v>
      </c>
      <c r="G25" s="14">
        <v>769577</v>
      </c>
      <c r="H25" s="15">
        <f t="shared" si="0"/>
        <v>1088659</v>
      </c>
      <c r="I25" s="14">
        <f>'[1]AFF OAX 2'!BA550</f>
        <v>114840</v>
      </c>
      <c r="J25" s="14">
        <v>0</v>
      </c>
      <c r="K25" s="14">
        <f>'[1]AFF OAX 2'!BD550</f>
        <v>44531.3</v>
      </c>
      <c r="L25" s="16">
        <f t="shared" si="1"/>
        <v>159371.29999999999</v>
      </c>
      <c r="M25" s="14">
        <f>'[1]AFF OAX 2'!BH550</f>
        <v>0</v>
      </c>
      <c r="N25" s="14">
        <v>0</v>
      </c>
      <c r="O25" s="14">
        <f>'[1]AFF OAX 2'!BK550</f>
        <v>0</v>
      </c>
      <c r="P25" s="16">
        <f t="shared" si="2"/>
        <v>0</v>
      </c>
      <c r="Q25" s="16">
        <f>'[1]AFF OAX 2'!AT550</f>
        <v>0</v>
      </c>
      <c r="R25" s="16">
        <v>0</v>
      </c>
      <c r="S25" s="16">
        <f>'[1]AFF OAX 2'!AW550</f>
        <v>0</v>
      </c>
      <c r="T25" s="16">
        <f t="shared" si="3"/>
        <v>0</v>
      </c>
      <c r="U25" s="14">
        <f>'[1]AFF OAX 2'!AM550</f>
        <v>0</v>
      </c>
      <c r="V25" s="14">
        <v>0</v>
      </c>
      <c r="W25" s="14">
        <f>'[1]AFF OAX 2'!AP550</f>
        <v>0</v>
      </c>
      <c r="X25" s="16">
        <f t="shared" si="4"/>
        <v>0</v>
      </c>
      <c r="Y25" s="14">
        <f t="shared" si="7"/>
        <v>204242</v>
      </c>
      <c r="Z25" s="21">
        <f t="shared" si="7"/>
        <v>0</v>
      </c>
      <c r="AA25" s="14">
        <f t="shared" si="5"/>
        <v>725045.7</v>
      </c>
      <c r="AB25" s="14">
        <f t="shared" si="8"/>
        <v>929287.7</v>
      </c>
    </row>
    <row r="26" spans="1:28" ht="49.5" customHeight="1">
      <c r="A26" s="1"/>
      <c r="B26" s="56"/>
      <c r="C26" s="12">
        <v>3000</v>
      </c>
      <c r="D26" s="13" t="s">
        <v>21</v>
      </c>
      <c r="E26" s="14">
        <v>10752000</v>
      </c>
      <c r="F26" s="14">
        <v>633000</v>
      </c>
      <c r="G26" s="14">
        <v>0</v>
      </c>
      <c r="H26" s="15">
        <f t="shared" si="0"/>
        <v>11385000</v>
      </c>
      <c r="I26" s="14">
        <f>'[1]AFF OAX 2'!BA682</f>
        <v>4492000</v>
      </c>
      <c r="J26" s="14">
        <f>'[1]AFF OAX 2'!BB682</f>
        <v>28000</v>
      </c>
      <c r="K26" s="14">
        <v>0</v>
      </c>
      <c r="L26" s="16">
        <f t="shared" si="1"/>
        <v>4520000</v>
      </c>
      <c r="M26" s="14">
        <f>'[1]AFF OAX 2'!BH682</f>
        <v>0</v>
      </c>
      <c r="N26" s="14">
        <f>'[1]AFF OAX 2'!BI682</f>
        <v>0</v>
      </c>
      <c r="O26" s="14">
        <v>0</v>
      </c>
      <c r="P26" s="16">
        <f t="shared" si="2"/>
        <v>0</v>
      </c>
      <c r="Q26" s="16">
        <f>'[1]AFF OAX 2'!AT682</f>
        <v>0</v>
      </c>
      <c r="R26" s="16">
        <f>'[1]AFF OAX 2'!AU682</f>
        <v>0</v>
      </c>
      <c r="S26" s="16">
        <v>0</v>
      </c>
      <c r="T26" s="16">
        <f t="shared" si="3"/>
        <v>0</v>
      </c>
      <c r="U26" s="14">
        <f>'[1]AFF OAX 2'!AM682</f>
        <v>5244000</v>
      </c>
      <c r="V26" s="14">
        <f>'[1]AFF OAX 2'!AN682</f>
        <v>555000</v>
      </c>
      <c r="W26" s="14">
        <v>0</v>
      </c>
      <c r="X26" s="16">
        <f t="shared" si="4"/>
        <v>5799000</v>
      </c>
      <c r="Y26" s="14">
        <f t="shared" si="7"/>
        <v>1016000</v>
      </c>
      <c r="Z26" s="21">
        <f t="shared" si="7"/>
        <v>50000</v>
      </c>
      <c r="AA26" s="14">
        <f t="shared" si="5"/>
        <v>0</v>
      </c>
      <c r="AB26" s="14">
        <f t="shared" si="8"/>
        <v>1066000</v>
      </c>
    </row>
    <row r="27" spans="1:28" ht="54.95" hidden="1" customHeight="1">
      <c r="A27" s="1"/>
      <c r="B27" s="56"/>
      <c r="C27" s="12">
        <v>4000</v>
      </c>
      <c r="D27" s="13" t="s">
        <v>22</v>
      </c>
      <c r="E27" s="14">
        <v>0</v>
      </c>
      <c r="F27" s="14">
        <v>0</v>
      </c>
      <c r="G27" s="14">
        <v>0</v>
      </c>
      <c r="H27" s="15">
        <f t="shared" si="0"/>
        <v>0</v>
      </c>
      <c r="I27" s="14">
        <v>0</v>
      </c>
      <c r="J27" s="14">
        <v>0</v>
      </c>
      <c r="K27" s="14">
        <v>0</v>
      </c>
      <c r="L27" s="16">
        <f t="shared" si="1"/>
        <v>0</v>
      </c>
      <c r="M27" s="14">
        <v>0</v>
      </c>
      <c r="N27" s="14">
        <v>0</v>
      </c>
      <c r="O27" s="14">
        <v>0</v>
      </c>
      <c r="P27" s="16">
        <f t="shared" si="2"/>
        <v>0</v>
      </c>
      <c r="Q27" s="16"/>
      <c r="R27" s="16"/>
      <c r="S27" s="16"/>
      <c r="T27" s="16">
        <f t="shared" si="3"/>
        <v>0</v>
      </c>
      <c r="U27" s="14">
        <v>0</v>
      </c>
      <c r="V27" s="14">
        <v>0</v>
      </c>
      <c r="W27" s="14">
        <v>0</v>
      </c>
      <c r="X27" s="16">
        <f t="shared" si="4"/>
        <v>0</v>
      </c>
      <c r="Y27" s="14">
        <f t="shared" si="7"/>
        <v>0</v>
      </c>
      <c r="Z27" s="21">
        <f t="shared" si="7"/>
        <v>0</v>
      </c>
      <c r="AA27" s="14">
        <f t="shared" si="5"/>
        <v>0</v>
      </c>
      <c r="AB27" s="14">
        <f>H27-L27-P27-X27-T27</f>
        <v>0</v>
      </c>
    </row>
    <row r="28" spans="1:28" ht="49.5" customHeight="1">
      <c r="A28" s="1"/>
      <c r="B28" s="56"/>
      <c r="C28" s="12">
        <v>5000</v>
      </c>
      <c r="D28" s="13" t="s">
        <v>23</v>
      </c>
      <c r="E28" s="14">
        <v>336341</v>
      </c>
      <c r="F28" s="14">
        <v>0</v>
      </c>
      <c r="G28" s="14">
        <v>0</v>
      </c>
      <c r="H28" s="15">
        <f t="shared" si="0"/>
        <v>336341</v>
      </c>
      <c r="I28" s="14">
        <f>'[1]AFF OAX 2'!BA785</f>
        <v>0</v>
      </c>
      <c r="J28" s="14">
        <v>0</v>
      </c>
      <c r="K28" s="14">
        <v>0</v>
      </c>
      <c r="L28" s="16">
        <f t="shared" si="1"/>
        <v>0</v>
      </c>
      <c r="M28" s="14">
        <f>'[1]AFF OAX 2'!BH785</f>
        <v>0</v>
      </c>
      <c r="N28" s="14">
        <v>0</v>
      </c>
      <c r="O28" s="14">
        <v>0</v>
      </c>
      <c r="P28" s="16">
        <f t="shared" si="2"/>
        <v>0</v>
      </c>
      <c r="Q28" s="16">
        <f>'[1]AFF OAX 2'!AT785</f>
        <v>0</v>
      </c>
      <c r="R28" s="16">
        <v>0</v>
      </c>
      <c r="S28" s="16">
        <v>0</v>
      </c>
      <c r="T28" s="16">
        <f t="shared" si="3"/>
        <v>0</v>
      </c>
      <c r="U28" s="14">
        <f>'[1]AFF OAX 2'!AM785</f>
        <v>165485</v>
      </c>
      <c r="V28" s="14">
        <v>0</v>
      </c>
      <c r="W28" s="14">
        <v>0</v>
      </c>
      <c r="X28" s="16">
        <f t="shared" si="4"/>
        <v>165485</v>
      </c>
      <c r="Y28" s="14">
        <f t="shared" si="7"/>
        <v>170856</v>
      </c>
      <c r="Z28" s="21">
        <f t="shared" si="7"/>
        <v>0</v>
      </c>
      <c r="AA28" s="14">
        <f t="shared" si="5"/>
        <v>0</v>
      </c>
      <c r="AB28" s="14">
        <f>SUM(Y28:AA28)</f>
        <v>170856</v>
      </c>
    </row>
    <row r="29" spans="1:28" ht="49.5" hidden="1" customHeight="1">
      <c r="A29" s="1"/>
      <c r="B29" s="57"/>
      <c r="C29" s="12">
        <v>6000</v>
      </c>
      <c r="D29" s="13" t="s">
        <v>24</v>
      </c>
      <c r="E29" s="14">
        <v>0</v>
      </c>
      <c r="F29" s="14">
        <v>0</v>
      </c>
      <c r="G29" s="14">
        <v>0</v>
      </c>
      <c r="H29" s="15">
        <f t="shared" si="0"/>
        <v>0</v>
      </c>
      <c r="I29" s="14">
        <v>0</v>
      </c>
      <c r="J29" s="14">
        <v>0</v>
      </c>
      <c r="K29" s="14">
        <v>0</v>
      </c>
      <c r="L29" s="16">
        <f t="shared" si="1"/>
        <v>0</v>
      </c>
      <c r="M29" s="14">
        <v>0</v>
      </c>
      <c r="N29" s="14">
        <v>0</v>
      </c>
      <c r="O29" s="14">
        <v>0</v>
      </c>
      <c r="P29" s="16">
        <f t="shared" si="2"/>
        <v>0</v>
      </c>
      <c r="Q29" s="16"/>
      <c r="R29" s="16"/>
      <c r="S29" s="16"/>
      <c r="T29" s="16">
        <f t="shared" si="3"/>
        <v>0</v>
      </c>
      <c r="U29" s="14">
        <v>0</v>
      </c>
      <c r="V29" s="14">
        <v>0</v>
      </c>
      <c r="W29" s="14">
        <v>0</v>
      </c>
      <c r="X29" s="16">
        <f t="shared" si="4"/>
        <v>0</v>
      </c>
      <c r="Y29" s="14">
        <f>E29-I29-M29-U29-Q29</f>
        <v>0</v>
      </c>
      <c r="Z29" s="10">
        <f t="shared" si="7"/>
        <v>0</v>
      </c>
      <c r="AA29" s="14">
        <f t="shared" si="5"/>
        <v>0</v>
      </c>
      <c r="AB29" s="14">
        <f>H29-L29-P29-X29-T29</f>
        <v>0</v>
      </c>
    </row>
    <row r="30" spans="1:28" ht="64.5" customHeight="1">
      <c r="A30" s="1"/>
      <c r="B30" s="64">
        <v>4</v>
      </c>
      <c r="C30" s="18"/>
      <c r="D30" s="19" t="s">
        <v>27</v>
      </c>
      <c r="E30" s="20">
        <f>SUM(E31:E36)</f>
        <v>15370000</v>
      </c>
      <c r="F30" s="20">
        <f>SUM(F31:F36)</f>
        <v>0</v>
      </c>
      <c r="G30" s="20">
        <f>SUM(G31:G36)</f>
        <v>0</v>
      </c>
      <c r="H30" s="11">
        <f t="shared" si="0"/>
        <v>15370000</v>
      </c>
      <c r="I30" s="20">
        <f>SUM(I31:I36)</f>
        <v>1698769.6599999997</v>
      </c>
      <c r="J30" s="20">
        <f>SUM(J31:J36)</f>
        <v>0</v>
      </c>
      <c r="K30" s="20">
        <f>SUM(K31:K36)</f>
        <v>0</v>
      </c>
      <c r="L30" s="10">
        <f t="shared" si="1"/>
        <v>1698769.6599999997</v>
      </c>
      <c r="M30" s="20">
        <f>SUM(M31:M36)</f>
        <v>0</v>
      </c>
      <c r="N30" s="20">
        <f>SUM(N31:N36)</f>
        <v>0</v>
      </c>
      <c r="O30" s="20">
        <f>SUM(O31:O36)</f>
        <v>0</v>
      </c>
      <c r="P30" s="10">
        <f t="shared" si="2"/>
        <v>0</v>
      </c>
      <c r="Q30" s="10">
        <f>+Q35+Q36</f>
        <v>0</v>
      </c>
      <c r="R30" s="10">
        <f>+R35+R36</f>
        <v>0</v>
      </c>
      <c r="S30" s="10">
        <f>+S35+S36</f>
        <v>0</v>
      </c>
      <c r="T30" s="10">
        <f t="shared" si="3"/>
        <v>0</v>
      </c>
      <c r="U30" s="20">
        <f>SUM(U31:U36)</f>
        <v>9223513.0999999996</v>
      </c>
      <c r="V30" s="20">
        <f>SUM(V31:V36)</f>
        <v>0</v>
      </c>
      <c r="W30" s="20">
        <f>SUM(W31:W36)</f>
        <v>0</v>
      </c>
      <c r="X30" s="10">
        <f t="shared" si="4"/>
        <v>9223513.0999999996</v>
      </c>
      <c r="Y30" s="20">
        <f t="shared" ref="Y30:Z61" si="9">E30-I30-M30-Q30-U30</f>
        <v>4447717.24</v>
      </c>
      <c r="Z30" s="10">
        <f t="shared" si="7"/>
        <v>0</v>
      </c>
      <c r="AA30" s="20">
        <f t="shared" si="5"/>
        <v>0</v>
      </c>
      <c r="AB30" s="10">
        <f>SUM(Y30:AA30)</f>
        <v>4447717.24</v>
      </c>
    </row>
    <row r="31" spans="1:28" ht="49.5" hidden="1" customHeight="1">
      <c r="A31" s="1"/>
      <c r="B31" s="56"/>
      <c r="C31" s="12">
        <v>1000</v>
      </c>
      <c r="D31" s="13" t="s">
        <v>19</v>
      </c>
      <c r="E31" s="14">
        <v>0</v>
      </c>
      <c r="F31" s="14">
        <v>0</v>
      </c>
      <c r="G31" s="14">
        <v>0</v>
      </c>
      <c r="H31" s="15">
        <f t="shared" si="0"/>
        <v>0</v>
      </c>
      <c r="I31" s="14">
        <v>0</v>
      </c>
      <c r="J31" s="14">
        <v>0</v>
      </c>
      <c r="K31" s="14">
        <v>0</v>
      </c>
      <c r="L31" s="16">
        <f t="shared" si="1"/>
        <v>0</v>
      </c>
      <c r="M31" s="14">
        <v>0</v>
      </c>
      <c r="N31" s="14">
        <v>0</v>
      </c>
      <c r="O31" s="14">
        <v>0</v>
      </c>
      <c r="P31" s="16">
        <f t="shared" si="2"/>
        <v>0</v>
      </c>
      <c r="Q31" s="16"/>
      <c r="R31" s="16"/>
      <c r="S31" s="16"/>
      <c r="T31" s="16">
        <f t="shared" si="3"/>
        <v>0</v>
      </c>
      <c r="U31" s="14">
        <v>0</v>
      </c>
      <c r="V31" s="14">
        <v>0</v>
      </c>
      <c r="W31" s="14">
        <v>0</v>
      </c>
      <c r="X31" s="16">
        <f t="shared" si="4"/>
        <v>0</v>
      </c>
      <c r="Y31" s="20">
        <f t="shared" si="9"/>
        <v>0</v>
      </c>
      <c r="Z31" s="10">
        <f t="shared" si="7"/>
        <v>0</v>
      </c>
      <c r="AA31" s="14">
        <f t="shared" si="5"/>
        <v>0</v>
      </c>
      <c r="AB31" s="16">
        <f>Y31+Z31+AA31</f>
        <v>0</v>
      </c>
    </row>
    <row r="32" spans="1:28" ht="49.5" hidden="1" customHeight="1">
      <c r="A32" s="1"/>
      <c r="B32" s="56"/>
      <c r="C32" s="12">
        <v>2000</v>
      </c>
      <c r="D32" s="13" t="s">
        <v>20</v>
      </c>
      <c r="E32" s="14">
        <v>0</v>
      </c>
      <c r="F32" s="14">
        <v>0</v>
      </c>
      <c r="G32" s="14">
        <v>0</v>
      </c>
      <c r="H32" s="15">
        <f t="shared" si="0"/>
        <v>0</v>
      </c>
      <c r="I32" s="14">
        <v>0</v>
      </c>
      <c r="J32" s="14">
        <v>0</v>
      </c>
      <c r="K32" s="14">
        <v>0</v>
      </c>
      <c r="L32" s="16">
        <f t="shared" si="1"/>
        <v>0</v>
      </c>
      <c r="M32" s="14">
        <v>0</v>
      </c>
      <c r="N32" s="14">
        <v>0</v>
      </c>
      <c r="O32" s="14">
        <v>0</v>
      </c>
      <c r="P32" s="16">
        <f t="shared" si="2"/>
        <v>0</v>
      </c>
      <c r="Q32" s="16"/>
      <c r="R32" s="16"/>
      <c r="S32" s="16"/>
      <c r="T32" s="16">
        <f t="shared" si="3"/>
        <v>0</v>
      </c>
      <c r="U32" s="14">
        <v>0</v>
      </c>
      <c r="V32" s="14">
        <v>0</v>
      </c>
      <c r="W32" s="14">
        <v>0</v>
      </c>
      <c r="X32" s="16">
        <f t="shared" si="4"/>
        <v>0</v>
      </c>
      <c r="Y32" s="20">
        <f t="shared" si="9"/>
        <v>0</v>
      </c>
      <c r="Z32" s="10">
        <f t="shared" si="9"/>
        <v>0</v>
      </c>
      <c r="AA32" s="14">
        <f t="shared" si="5"/>
        <v>0</v>
      </c>
      <c r="AB32" s="16">
        <f>Y32+Z32+AA32</f>
        <v>0</v>
      </c>
    </row>
    <row r="33" spans="1:28" ht="49.5" hidden="1" customHeight="1">
      <c r="A33" s="1"/>
      <c r="B33" s="56"/>
      <c r="C33" s="12">
        <v>3000</v>
      </c>
      <c r="D33" s="13" t="s">
        <v>21</v>
      </c>
      <c r="E33" s="14">
        <v>0</v>
      </c>
      <c r="F33" s="14">
        <v>0</v>
      </c>
      <c r="G33" s="14">
        <v>0</v>
      </c>
      <c r="H33" s="15">
        <f t="shared" si="0"/>
        <v>0</v>
      </c>
      <c r="I33" s="14">
        <v>0</v>
      </c>
      <c r="J33" s="14">
        <v>0</v>
      </c>
      <c r="K33" s="14">
        <v>0</v>
      </c>
      <c r="L33" s="16">
        <f t="shared" si="1"/>
        <v>0</v>
      </c>
      <c r="M33" s="14">
        <v>0</v>
      </c>
      <c r="N33" s="14">
        <v>0</v>
      </c>
      <c r="O33" s="14">
        <v>0</v>
      </c>
      <c r="P33" s="16">
        <f t="shared" si="2"/>
        <v>0</v>
      </c>
      <c r="Q33" s="16"/>
      <c r="R33" s="16"/>
      <c r="S33" s="16"/>
      <c r="T33" s="16">
        <f t="shared" si="3"/>
        <v>0</v>
      </c>
      <c r="U33" s="14">
        <v>0</v>
      </c>
      <c r="V33" s="14">
        <v>0</v>
      </c>
      <c r="W33" s="14">
        <v>0</v>
      </c>
      <c r="X33" s="16">
        <f t="shared" si="4"/>
        <v>0</v>
      </c>
      <c r="Y33" s="20">
        <f t="shared" si="9"/>
        <v>0</v>
      </c>
      <c r="Z33" s="10">
        <f t="shared" si="9"/>
        <v>0</v>
      </c>
      <c r="AA33" s="14">
        <f t="shared" si="5"/>
        <v>0</v>
      </c>
      <c r="AB33" s="16">
        <f>Y33+Z33+AA33</f>
        <v>0</v>
      </c>
    </row>
    <row r="34" spans="1:28" ht="54.95" hidden="1" customHeight="1">
      <c r="A34" s="1"/>
      <c r="B34" s="56"/>
      <c r="C34" s="12">
        <v>4000</v>
      </c>
      <c r="D34" s="13" t="s">
        <v>22</v>
      </c>
      <c r="E34" s="14">
        <v>0</v>
      </c>
      <c r="F34" s="14">
        <v>0</v>
      </c>
      <c r="G34" s="14">
        <v>0</v>
      </c>
      <c r="H34" s="15">
        <f t="shared" si="0"/>
        <v>0</v>
      </c>
      <c r="I34" s="14">
        <v>0</v>
      </c>
      <c r="J34" s="14">
        <v>0</v>
      </c>
      <c r="K34" s="14">
        <v>0</v>
      </c>
      <c r="L34" s="16">
        <f t="shared" si="1"/>
        <v>0</v>
      </c>
      <c r="M34" s="14">
        <v>0</v>
      </c>
      <c r="N34" s="14">
        <v>0</v>
      </c>
      <c r="O34" s="14">
        <v>0</v>
      </c>
      <c r="P34" s="16">
        <f t="shared" si="2"/>
        <v>0</v>
      </c>
      <c r="Q34" s="16"/>
      <c r="R34" s="16"/>
      <c r="S34" s="16"/>
      <c r="T34" s="16">
        <f t="shared" si="3"/>
        <v>0</v>
      </c>
      <c r="U34" s="14">
        <v>0</v>
      </c>
      <c r="V34" s="14">
        <v>0</v>
      </c>
      <c r="W34" s="14">
        <v>0</v>
      </c>
      <c r="X34" s="16">
        <f t="shared" si="4"/>
        <v>0</v>
      </c>
      <c r="Y34" s="20">
        <f t="shared" si="9"/>
        <v>0</v>
      </c>
      <c r="Z34" s="10">
        <f t="shared" si="9"/>
        <v>0</v>
      </c>
      <c r="AA34" s="14">
        <f t="shared" si="5"/>
        <v>0</v>
      </c>
      <c r="AB34" s="16">
        <f>Y34+Z34+AA34</f>
        <v>0</v>
      </c>
    </row>
    <row r="35" spans="1:28" ht="49.5" customHeight="1">
      <c r="A35" s="1"/>
      <c r="B35" s="56"/>
      <c r="C35" s="12">
        <v>5000</v>
      </c>
      <c r="D35" s="13" t="s">
        <v>23</v>
      </c>
      <c r="E35" s="14">
        <v>12370000</v>
      </c>
      <c r="F35" s="14">
        <v>0</v>
      </c>
      <c r="G35" s="14">
        <v>0</v>
      </c>
      <c r="H35" s="15">
        <f t="shared" si="0"/>
        <v>12370000</v>
      </c>
      <c r="I35" s="14">
        <f>'[1]AFF OAX 2'!BA1108</f>
        <v>1698769.6599999997</v>
      </c>
      <c r="J35" s="14">
        <v>0</v>
      </c>
      <c r="K35" s="14">
        <v>0</v>
      </c>
      <c r="L35" s="16">
        <f t="shared" si="1"/>
        <v>1698769.6599999997</v>
      </c>
      <c r="M35" s="14">
        <f>'[1]AFF OAX 2'!BH1108</f>
        <v>0</v>
      </c>
      <c r="N35" s="14">
        <v>0</v>
      </c>
      <c r="O35" s="14">
        <v>0</v>
      </c>
      <c r="P35" s="16">
        <f t="shared" si="2"/>
        <v>0</v>
      </c>
      <c r="Q35" s="16">
        <f>'[1]AFF OAX 2'!AT1108</f>
        <v>0</v>
      </c>
      <c r="R35" s="16">
        <v>0</v>
      </c>
      <c r="S35" s="16">
        <v>0</v>
      </c>
      <c r="T35" s="16">
        <f t="shared" si="3"/>
        <v>0</v>
      </c>
      <c r="U35" s="14">
        <f>'[1]AFF OAX 2'!AM1108</f>
        <v>9223513.0999999996</v>
      </c>
      <c r="V35" s="14">
        <v>0</v>
      </c>
      <c r="W35" s="14">
        <v>0</v>
      </c>
      <c r="X35" s="16">
        <f t="shared" si="4"/>
        <v>9223513.0999999996</v>
      </c>
      <c r="Y35" s="22">
        <f t="shared" si="9"/>
        <v>1447717.2400000002</v>
      </c>
      <c r="Z35" s="21">
        <f t="shared" si="9"/>
        <v>0</v>
      </c>
      <c r="AA35" s="14">
        <f t="shared" si="5"/>
        <v>0</v>
      </c>
      <c r="AB35" s="14">
        <f>SUM(Y35:AA35)</f>
        <v>1447717.2400000002</v>
      </c>
    </row>
    <row r="36" spans="1:28" ht="49.5" customHeight="1">
      <c r="A36" s="1"/>
      <c r="B36" s="57"/>
      <c r="C36" s="12">
        <v>6000</v>
      </c>
      <c r="D36" s="13" t="s">
        <v>24</v>
      </c>
      <c r="E36" s="14">
        <v>3000000</v>
      </c>
      <c r="F36" s="14">
        <v>0</v>
      </c>
      <c r="G36" s="14">
        <v>0</v>
      </c>
      <c r="H36" s="15">
        <f t="shared" si="0"/>
        <v>3000000</v>
      </c>
      <c r="I36" s="14">
        <f>'[1]AFF OAX 2'!BA1252</f>
        <v>0</v>
      </c>
      <c r="J36" s="14">
        <v>0</v>
      </c>
      <c r="K36" s="14">
        <v>0</v>
      </c>
      <c r="L36" s="16">
        <f t="shared" si="1"/>
        <v>0</v>
      </c>
      <c r="M36" s="14">
        <f>'[1]AFF OAX 2'!BH1252</f>
        <v>0</v>
      </c>
      <c r="N36" s="14">
        <v>0</v>
      </c>
      <c r="O36" s="14">
        <v>0</v>
      </c>
      <c r="P36" s="16">
        <f t="shared" si="2"/>
        <v>0</v>
      </c>
      <c r="Q36" s="16">
        <f>'[1]AFF OAX 2'!AT1252</f>
        <v>0</v>
      </c>
      <c r="R36" s="16">
        <v>0</v>
      </c>
      <c r="S36" s="16">
        <v>0</v>
      </c>
      <c r="T36" s="16">
        <f t="shared" si="3"/>
        <v>0</v>
      </c>
      <c r="U36" s="14">
        <f>'[1]AFF OAX 2'!AM1252</f>
        <v>0</v>
      </c>
      <c r="V36" s="14">
        <v>0</v>
      </c>
      <c r="W36" s="14">
        <v>0</v>
      </c>
      <c r="X36" s="16">
        <f t="shared" si="4"/>
        <v>0</v>
      </c>
      <c r="Y36" s="22">
        <f t="shared" si="9"/>
        <v>3000000</v>
      </c>
      <c r="Z36" s="21">
        <f t="shared" si="9"/>
        <v>0</v>
      </c>
      <c r="AA36" s="14">
        <f t="shared" si="5"/>
        <v>0</v>
      </c>
      <c r="AB36" s="17">
        <f>SUM(Y36:AA36)</f>
        <v>3000000</v>
      </c>
    </row>
    <row r="37" spans="1:28" ht="64.5" hidden="1" customHeight="1">
      <c r="A37" s="1"/>
      <c r="B37" s="64">
        <v>5</v>
      </c>
      <c r="C37" s="18"/>
      <c r="D37" s="19" t="s">
        <v>28</v>
      </c>
      <c r="E37" s="20">
        <f>SUM(E38:E43)</f>
        <v>0</v>
      </c>
      <c r="F37" s="20">
        <f>SUM(F38:F43)</f>
        <v>0</v>
      </c>
      <c r="G37" s="20">
        <f>SUM(G38:G43)</f>
        <v>0</v>
      </c>
      <c r="H37" s="11">
        <f t="shared" si="0"/>
        <v>0</v>
      </c>
      <c r="I37" s="20">
        <f>SUM(I38:I43)</f>
        <v>0</v>
      </c>
      <c r="J37" s="20">
        <f>SUM(J38:J43)</f>
        <v>0</v>
      </c>
      <c r="K37" s="20">
        <f>SUM(K38:K43)</f>
        <v>0</v>
      </c>
      <c r="L37" s="10">
        <f t="shared" si="1"/>
        <v>0</v>
      </c>
      <c r="M37" s="20">
        <f>SUM(M38:M43)</f>
        <v>0</v>
      </c>
      <c r="N37" s="20">
        <f>SUM(N38:N43)</f>
        <v>0</v>
      </c>
      <c r="O37" s="20">
        <f>SUM(O38:O43)</f>
        <v>0</v>
      </c>
      <c r="P37" s="10">
        <f t="shared" si="2"/>
        <v>0</v>
      </c>
      <c r="Q37" s="10">
        <f>+Q42</f>
        <v>0</v>
      </c>
      <c r="R37" s="10">
        <f>+R42</f>
        <v>0</v>
      </c>
      <c r="S37" s="10">
        <f>+S42</f>
        <v>0</v>
      </c>
      <c r="T37" s="10">
        <f t="shared" si="3"/>
        <v>0</v>
      </c>
      <c r="U37" s="20">
        <f>SUM(U38:U43)</f>
        <v>0</v>
      </c>
      <c r="V37" s="20">
        <f>SUM(V38:V43)</f>
        <v>0</v>
      </c>
      <c r="W37" s="20">
        <f>SUM(W38:W43)</f>
        <v>0</v>
      </c>
      <c r="X37" s="10">
        <f t="shared" si="4"/>
        <v>0</v>
      </c>
      <c r="Y37" s="23">
        <f t="shared" si="9"/>
        <v>0</v>
      </c>
      <c r="Z37" s="10">
        <f t="shared" si="9"/>
        <v>0</v>
      </c>
      <c r="AA37" s="20">
        <f t="shared" si="5"/>
        <v>0</v>
      </c>
      <c r="AB37" s="10">
        <f>Y37+Z37+AA37</f>
        <v>0</v>
      </c>
    </row>
    <row r="38" spans="1:28" ht="49.5" hidden="1" customHeight="1">
      <c r="A38" s="1"/>
      <c r="B38" s="56"/>
      <c r="C38" s="12">
        <v>1000</v>
      </c>
      <c r="D38" s="13" t="s">
        <v>19</v>
      </c>
      <c r="E38" s="14">
        <v>0</v>
      </c>
      <c r="F38" s="14">
        <v>0</v>
      </c>
      <c r="G38" s="14">
        <v>0</v>
      </c>
      <c r="H38" s="15">
        <f t="shared" si="0"/>
        <v>0</v>
      </c>
      <c r="I38" s="14">
        <v>0</v>
      </c>
      <c r="J38" s="14">
        <v>0</v>
      </c>
      <c r="K38" s="14">
        <v>0</v>
      </c>
      <c r="L38" s="16">
        <f t="shared" si="1"/>
        <v>0</v>
      </c>
      <c r="M38" s="14">
        <v>0</v>
      </c>
      <c r="N38" s="14">
        <v>0</v>
      </c>
      <c r="O38" s="14">
        <v>0</v>
      </c>
      <c r="P38" s="16">
        <f t="shared" si="2"/>
        <v>0</v>
      </c>
      <c r="Q38" s="16"/>
      <c r="R38" s="16"/>
      <c r="S38" s="16"/>
      <c r="T38" s="16">
        <f t="shared" si="3"/>
        <v>0</v>
      </c>
      <c r="U38" s="14">
        <v>0</v>
      </c>
      <c r="V38" s="14">
        <v>0</v>
      </c>
      <c r="W38" s="14">
        <v>0</v>
      </c>
      <c r="X38" s="16">
        <f t="shared" si="4"/>
        <v>0</v>
      </c>
      <c r="Y38" s="23">
        <f t="shared" si="9"/>
        <v>0</v>
      </c>
      <c r="Z38" s="10">
        <f t="shared" si="9"/>
        <v>0</v>
      </c>
      <c r="AA38" s="14">
        <f t="shared" si="5"/>
        <v>0</v>
      </c>
      <c r="AB38" s="16">
        <f>Y38+Z38+AA38</f>
        <v>0</v>
      </c>
    </row>
    <row r="39" spans="1:28" ht="49.5" hidden="1" customHeight="1">
      <c r="A39" s="1"/>
      <c r="B39" s="56"/>
      <c r="C39" s="12">
        <v>2000</v>
      </c>
      <c r="D39" s="13" t="s">
        <v>20</v>
      </c>
      <c r="E39" s="14">
        <v>0</v>
      </c>
      <c r="F39" s="14">
        <v>0</v>
      </c>
      <c r="G39" s="14">
        <v>0</v>
      </c>
      <c r="H39" s="15">
        <f t="shared" si="0"/>
        <v>0</v>
      </c>
      <c r="I39" s="14">
        <v>0</v>
      </c>
      <c r="J39" s="14">
        <v>0</v>
      </c>
      <c r="K39" s="14">
        <v>0</v>
      </c>
      <c r="L39" s="16">
        <f t="shared" si="1"/>
        <v>0</v>
      </c>
      <c r="M39" s="14">
        <v>0</v>
      </c>
      <c r="N39" s="14">
        <v>0</v>
      </c>
      <c r="O39" s="14">
        <v>0</v>
      </c>
      <c r="P39" s="16">
        <f t="shared" si="2"/>
        <v>0</v>
      </c>
      <c r="Q39" s="16"/>
      <c r="R39" s="16"/>
      <c r="S39" s="16"/>
      <c r="T39" s="16">
        <f t="shared" si="3"/>
        <v>0</v>
      </c>
      <c r="U39" s="14">
        <v>0</v>
      </c>
      <c r="V39" s="14">
        <v>0</v>
      </c>
      <c r="W39" s="14">
        <v>0</v>
      </c>
      <c r="X39" s="16">
        <f t="shared" si="4"/>
        <v>0</v>
      </c>
      <c r="Y39" s="23">
        <f t="shared" si="9"/>
        <v>0</v>
      </c>
      <c r="Z39" s="10">
        <f t="shared" si="9"/>
        <v>0</v>
      </c>
      <c r="AA39" s="14">
        <f t="shared" si="5"/>
        <v>0</v>
      </c>
      <c r="AB39" s="16">
        <f>Y39+Z39+AA39</f>
        <v>0</v>
      </c>
    </row>
    <row r="40" spans="1:28" ht="49.5" hidden="1" customHeight="1">
      <c r="A40" s="1"/>
      <c r="B40" s="56"/>
      <c r="C40" s="12">
        <v>3000</v>
      </c>
      <c r="D40" s="13" t="s">
        <v>21</v>
      </c>
      <c r="E40" s="14">
        <v>0</v>
      </c>
      <c r="F40" s="14">
        <v>0</v>
      </c>
      <c r="G40" s="14">
        <v>0</v>
      </c>
      <c r="H40" s="15">
        <f t="shared" si="0"/>
        <v>0</v>
      </c>
      <c r="I40" s="14">
        <v>0</v>
      </c>
      <c r="J40" s="14">
        <v>0</v>
      </c>
      <c r="K40" s="14">
        <v>0</v>
      </c>
      <c r="L40" s="16">
        <f t="shared" si="1"/>
        <v>0</v>
      </c>
      <c r="M40" s="14">
        <v>0</v>
      </c>
      <c r="N40" s="14">
        <v>0</v>
      </c>
      <c r="O40" s="14">
        <v>0</v>
      </c>
      <c r="P40" s="16">
        <f t="shared" si="2"/>
        <v>0</v>
      </c>
      <c r="Q40" s="16"/>
      <c r="R40" s="16"/>
      <c r="S40" s="16"/>
      <c r="T40" s="16">
        <f t="shared" si="3"/>
        <v>0</v>
      </c>
      <c r="U40" s="14">
        <v>0</v>
      </c>
      <c r="V40" s="14">
        <v>0</v>
      </c>
      <c r="W40" s="14">
        <v>0</v>
      </c>
      <c r="X40" s="16">
        <f t="shared" si="4"/>
        <v>0</v>
      </c>
      <c r="Y40" s="23">
        <f t="shared" si="9"/>
        <v>0</v>
      </c>
      <c r="Z40" s="10">
        <f t="shared" si="9"/>
        <v>0</v>
      </c>
      <c r="AA40" s="14">
        <f t="shared" si="5"/>
        <v>0</v>
      </c>
      <c r="AB40" s="16">
        <f>Y40+Z40+AA40</f>
        <v>0</v>
      </c>
    </row>
    <row r="41" spans="1:28" ht="54.95" hidden="1" customHeight="1">
      <c r="A41" s="1"/>
      <c r="B41" s="56"/>
      <c r="C41" s="12">
        <v>4000</v>
      </c>
      <c r="D41" s="13" t="s">
        <v>22</v>
      </c>
      <c r="E41" s="14">
        <v>0</v>
      </c>
      <c r="F41" s="14">
        <v>0</v>
      </c>
      <c r="G41" s="14">
        <v>0</v>
      </c>
      <c r="H41" s="15">
        <f t="shared" si="0"/>
        <v>0</v>
      </c>
      <c r="I41" s="14">
        <v>0</v>
      </c>
      <c r="J41" s="14">
        <v>0</v>
      </c>
      <c r="K41" s="14">
        <v>0</v>
      </c>
      <c r="L41" s="16">
        <f t="shared" si="1"/>
        <v>0</v>
      </c>
      <c r="M41" s="14">
        <v>0</v>
      </c>
      <c r="N41" s="14">
        <v>0</v>
      </c>
      <c r="O41" s="14">
        <v>0</v>
      </c>
      <c r="P41" s="16">
        <f t="shared" si="2"/>
        <v>0</v>
      </c>
      <c r="Q41" s="16"/>
      <c r="R41" s="16"/>
      <c r="S41" s="16"/>
      <c r="T41" s="16">
        <f t="shared" si="3"/>
        <v>0</v>
      </c>
      <c r="U41" s="14">
        <v>0</v>
      </c>
      <c r="V41" s="14">
        <v>0</v>
      </c>
      <c r="W41" s="14">
        <v>0</v>
      </c>
      <c r="X41" s="16">
        <f t="shared" si="4"/>
        <v>0</v>
      </c>
      <c r="Y41" s="23">
        <f t="shared" si="9"/>
        <v>0</v>
      </c>
      <c r="Z41" s="10">
        <f t="shared" si="9"/>
        <v>0</v>
      </c>
      <c r="AA41" s="14">
        <f t="shared" si="5"/>
        <v>0</v>
      </c>
      <c r="AB41" s="16">
        <f>Y41+Z41+AA41</f>
        <v>0</v>
      </c>
    </row>
    <row r="42" spans="1:28" ht="49.5" hidden="1" customHeight="1">
      <c r="A42" s="1"/>
      <c r="B42" s="56"/>
      <c r="C42" s="12">
        <v>5000</v>
      </c>
      <c r="D42" s="13" t="s">
        <v>23</v>
      </c>
      <c r="E42" s="14">
        <v>0</v>
      </c>
      <c r="F42" s="14">
        <v>0</v>
      </c>
      <c r="G42" s="14">
        <v>0</v>
      </c>
      <c r="H42" s="15">
        <f t="shared" si="0"/>
        <v>0</v>
      </c>
      <c r="I42" s="14">
        <v>0</v>
      </c>
      <c r="J42" s="14">
        <v>0</v>
      </c>
      <c r="K42" s="14">
        <v>0</v>
      </c>
      <c r="L42" s="16">
        <f t="shared" si="1"/>
        <v>0</v>
      </c>
      <c r="M42" s="14">
        <v>0</v>
      </c>
      <c r="N42" s="14">
        <v>0</v>
      </c>
      <c r="O42" s="14">
        <v>0</v>
      </c>
      <c r="P42" s="16">
        <f t="shared" si="2"/>
        <v>0</v>
      </c>
      <c r="Q42" s="16"/>
      <c r="R42" s="16"/>
      <c r="S42" s="16"/>
      <c r="T42" s="16">
        <f t="shared" si="3"/>
        <v>0</v>
      </c>
      <c r="U42" s="14">
        <v>0</v>
      </c>
      <c r="V42" s="14">
        <v>0</v>
      </c>
      <c r="W42" s="14">
        <v>0</v>
      </c>
      <c r="X42" s="16">
        <f t="shared" si="4"/>
        <v>0</v>
      </c>
      <c r="Y42" s="23">
        <f t="shared" si="9"/>
        <v>0</v>
      </c>
      <c r="Z42" s="10">
        <f t="shared" si="9"/>
        <v>0</v>
      </c>
      <c r="AA42" s="14">
        <f t="shared" si="5"/>
        <v>0</v>
      </c>
      <c r="AB42" s="14">
        <f>H42-L42-P42-X42-T42</f>
        <v>0</v>
      </c>
    </row>
    <row r="43" spans="1:28" ht="49.5" hidden="1" customHeight="1">
      <c r="A43" s="1"/>
      <c r="B43" s="57"/>
      <c r="C43" s="12">
        <v>6000</v>
      </c>
      <c r="D43" s="13" t="s">
        <v>24</v>
      </c>
      <c r="E43" s="14">
        <v>0</v>
      </c>
      <c r="F43" s="14">
        <v>0</v>
      </c>
      <c r="G43" s="14">
        <v>0</v>
      </c>
      <c r="H43" s="15">
        <f t="shared" si="0"/>
        <v>0</v>
      </c>
      <c r="I43" s="14">
        <v>0</v>
      </c>
      <c r="J43" s="14">
        <v>0</v>
      </c>
      <c r="K43" s="14">
        <v>0</v>
      </c>
      <c r="L43" s="16">
        <f t="shared" si="1"/>
        <v>0</v>
      </c>
      <c r="M43" s="14">
        <v>0</v>
      </c>
      <c r="N43" s="14">
        <v>0</v>
      </c>
      <c r="O43" s="14">
        <v>0</v>
      </c>
      <c r="P43" s="16">
        <f t="shared" si="2"/>
        <v>0</v>
      </c>
      <c r="Q43" s="16"/>
      <c r="R43" s="16"/>
      <c r="S43" s="16"/>
      <c r="T43" s="16">
        <f t="shared" si="3"/>
        <v>0</v>
      </c>
      <c r="U43" s="14">
        <v>0</v>
      </c>
      <c r="V43" s="14">
        <v>0</v>
      </c>
      <c r="W43" s="14">
        <v>0</v>
      </c>
      <c r="X43" s="16">
        <f t="shared" si="4"/>
        <v>0</v>
      </c>
      <c r="Y43" s="23">
        <f t="shared" si="9"/>
        <v>0</v>
      </c>
      <c r="Z43" s="10">
        <f t="shared" si="9"/>
        <v>0</v>
      </c>
      <c r="AA43" s="14">
        <f t="shared" si="5"/>
        <v>0</v>
      </c>
      <c r="AB43" s="16">
        <f t="shared" ref="AB43:AB50" si="10">Y43+Z43+AA43</f>
        <v>0</v>
      </c>
    </row>
    <row r="44" spans="1:28" ht="64.5" hidden="1" customHeight="1">
      <c r="A44" s="1"/>
      <c r="B44" s="64">
        <v>6</v>
      </c>
      <c r="C44" s="18"/>
      <c r="D44" s="19" t="s">
        <v>29</v>
      </c>
      <c r="E44" s="20">
        <f>SUM(E45:E50)</f>
        <v>0</v>
      </c>
      <c r="F44" s="20">
        <f>SUM(F45:F50)</f>
        <v>0</v>
      </c>
      <c r="G44" s="20">
        <f>SUM(G45:G50)</f>
        <v>0</v>
      </c>
      <c r="H44" s="11">
        <f t="shared" si="0"/>
        <v>0</v>
      </c>
      <c r="I44" s="20">
        <f>SUM(I45:I50)</f>
        <v>0</v>
      </c>
      <c r="J44" s="20">
        <f>SUM(J45:J50)</f>
        <v>0</v>
      </c>
      <c r="K44" s="20">
        <f>SUM(K45:K50)</f>
        <v>0</v>
      </c>
      <c r="L44" s="10">
        <f t="shared" si="1"/>
        <v>0</v>
      </c>
      <c r="M44" s="20">
        <f>SUM(M45:M50)</f>
        <v>0</v>
      </c>
      <c r="N44" s="20">
        <f>SUM(N45:N50)</f>
        <v>0</v>
      </c>
      <c r="O44" s="20">
        <f>SUM(O45:O50)</f>
        <v>0</v>
      </c>
      <c r="P44" s="10">
        <f t="shared" si="2"/>
        <v>0</v>
      </c>
      <c r="Q44" s="10"/>
      <c r="R44" s="10"/>
      <c r="S44" s="10"/>
      <c r="T44" s="10">
        <f t="shared" si="3"/>
        <v>0</v>
      </c>
      <c r="U44" s="20">
        <f>SUM(U45:U50)</f>
        <v>0</v>
      </c>
      <c r="V44" s="20">
        <f>SUM(V45:V50)</f>
        <v>0</v>
      </c>
      <c r="W44" s="20">
        <f>SUM(W45:W50)</f>
        <v>0</v>
      </c>
      <c r="X44" s="10">
        <f t="shared" si="4"/>
        <v>0</v>
      </c>
      <c r="Y44" s="23">
        <f t="shared" si="9"/>
        <v>0</v>
      </c>
      <c r="Z44" s="10">
        <f t="shared" si="9"/>
        <v>0</v>
      </c>
      <c r="AA44" s="20">
        <f t="shared" si="5"/>
        <v>0</v>
      </c>
      <c r="AB44" s="10">
        <f t="shared" si="10"/>
        <v>0</v>
      </c>
    </row>
    <row r="45" spans="1:28" ht="49.5" hidden="1" customHeight="1">
      <c r="A45" s="1"/>
      <c r="B45" s="56"/>
      <c r="C45" s="12">
        <v>1000</v>
      </c>
      <c r="D45" s="13" t="s">
        <v>19</v>
      </c>
      <c r="E45" s="14">
        <v>0</v>
      </c>
      <c r="F45" s="14">
        <v>0</v>
      </c>
      <c r="G45" s="14">
        <v>0</v>
      </c>
      <c r="H45" s="15">
        <f t="shared" si="0"/>
        <v>0</v>
      </c>
      <c r="I45" s="14">
        <v>0</v>
      </c>
      <c r="J45" s="14">
        <v>0</v>
      </c>
      <c r="K45" s="14">
        <v>0</v>
      </c>
      <c r="L45" s="16">
        <f t="shared" si="1"/>
        <v>0</v>
      </c>
      <c r="M45" s="14">
        <v>0</v>
      </c>
      <c r="N45" s="14">
        <v>0</v>
      </c>
      <c r="O45" s="14">
        <v>0</v>
      </c>
      <c r="P45" s="16">
        <f t="shared" si="2"/>
        <v>0</v>
      </c>
      <c r="Q45" s="16"/>
      <c r="R45" s="16"/>
      <c r="S45" s="16"/>
      <c r="T45" s="16">
        <f t="shared" si="3"/>
        <v>0</v>
      </c>
      <c r="U45" s="14">
        <v>0</v>
      </c>
      <c r="V45" s="14">
        <v>0</v>
      </c>
      <c r="W45" s="14">
        <v>0</v>
      </c>
      <c r="X45" s="16">
        <f t="shared" si="4"/>
        <v>0</v>
      </c>
      <c r="Y45" s="23">
        <f t="shared" si="9"/>
        <v>0</v>
      </c>
      <c r="Z45" s="10">
        <f t="shared" si="9"/>
        <v>0</v>
      </c>
      <c r="AA45" s="14">
        <f t="shared" si="5"/>
        <v>0</v>
      </c>
      <c r="AB45" s="16">
        <f t="shared" si="10"/>
        <v>0</v>
      </c>
    </row>
    <row r="46" spans="1:28" ht="49.5" hidden="1" customHeight="1">
      <c r="A46" s="1"/>
      <c r="B46" s="56"/>
      <c r="C46" s="12">
        <v>2000</v>
      </c>
      <c r="D46" s="13" t="s">
        <v>20</v>
      </c>
      <c r="E46" s="14">
        <v>0</v>
      </c>
      <c r="F46" s="14">
        <v>0</v>
      </c>
      <c r="G46" s="14">
        <v>0</v>
      </c>
      <c r="H46" s="15">
        <f t="shared" si="0"/>
        <v>0</v>
      </c>
      <c r="I46" s="14">
        <v>0</v>
      </c>
      <c r="J46" s="14">
        <v>0</v>
      </c>
      <c r="K46" s="14">
        <v>0</v>
      </c>
      <c r="L46" s="16">
        <f t="shared" si="1"/>
        <v>0</v>
      </c>
      <c r="M46" s="14">
        <v>0</v>
      </c>
      <c r="N46" s="14">
        <v>0</v>
      </c>
      <c r="O46" s="14">
        <v>0</v>
      </c>
      <c r="P46" s="16">
        <f t="shared" si="2"/>
        <v>0</v>
      </c>
      <c r="Q46" s="16"/>
      <c r="R46" s="16"/>
      <c r="S46" s="16"/>
      <c r="T46" s="16">
        <f t="shared" si="3"/>
        <v>0</v>
      </c>
      <c r="U46" s="14">
        <v>0</v>
      </c>
      <c r="V46" s="14">
        <v>0</v>
      </c>
      <c r="W46" s="14">
        <v>0</v>
      </c>
      <c r="X46" s="16">
        <f t="shared" si="4"/>
        <v>0</v>
      </c>
      <c r="Y46" s="23">
        <f t="shared" si="9"/>
        <v>0</v>
      </c>
      <c r="Z46" s="10">
        <f t="shared" si="9"/>
        <v>0</v>
      </c>
      <c r="AA46" s="14">
        <f t="shared" si="5"/>
        <v>0</v>
      </c>
      <c r="AB46" s="16">
        <f t="shared" si="10"/>
        <v>0</v>
      </c>
    </row>
    <row r="47" spans="1:28" ht="49.5" hidden="1" customHeight="1">
      <c r="A47" s="1"/>
      <c r="B47" s="56"/>
      <c r="C47" s="12">
        <v>3000</v>
      </c>
      <c r="D47" s="13" t="s">
        <v>21</v>
      </c>
      <c r="E47" s="14">
        <v>0</v>
      </c>
      <c r="F47" s="14">
        <v>0</v>
      </c>
      <c r="G47" s="14">
        <v>0</v>
      </c>
      <c r="H47" s="15">
        <f t="shared" si="0"/>
        <v>0</v>
      </c>
      <c r="I47" s="14">
        <v>0</v>
      </c>
      <c r="J47" s="14">
        <v>0</v>
      </c>
      <c r="K47" s="14">
        <v>0</v>
      </c>
      <c r="L47" s="16">
        <f t="shared" si="1"/>
        <v>0</v>
      </c>
      <c r="M47" s="14">
        <v>0</v>
      </c>
      <c r="N47" s="14">
        <v>0</v>
      </c>
      <c r="O47" s="14">
        <v>0</v>
      </c>
      <c r="P47" s="16">
        <f t="shared" si="2"/>
        <v>0</v>
      </c>
      <c r="Q47" s="16"/>
      <c r="R47" s="16"/>
      <c r="S47" s="16"/>
      <c r="T47" s="16">
        <f t="shared" si="3"/>
        <v>0</v>
      </c>
      <c r="U47" s="14">
        <v>0</v>
      </c>
      <c r="V47" s="14">
        <v>0</v>
      </c>
      <c r="W47" s="14">
        <v>0</v>
      </c>
      <c r="X47" s="16">
        <f t="shared" si="4"/>
        <v>0</v>
      </c>
      <c r="Y47" s="23">
        <f t="shared" si="9"/>
        <v>0</v>
      </c>
      <c r="Z47" s="10">
        <f t="shared" si="9"/>
        <v>0</v>
      </c>
      <c r="AA47" s="14">
        <f t="shared" si="5"/>
        <v>0</v>
      </c>
      <c r="AB47" s="16">
        <f t="shared" si="10"/>
        <v>0</v>
      </c>
    </row>
    <row r="48" spans="1:28" ht="54.95" hidden="1" customHeight="1">
      <c r="A48" s="1"/>
      <c r="B48" s="56"/>
      <c r="C48" s="12">
        <v>4000</v>
      </c>
      <c r="D48" s="13" t="s">
        <v>22</v>
      </c>
      <c r="E48" s="14">
        <v>0</v>
      </c>
      <c r="F48" s="14">
        <v>0</v>
      </c>
      <c r="G48" s="14">
        <v>0</v>
      </c>
      <c r="H48" s="15">
        <f t="shared" si="0"/>
        <v>0</v>
      </c>
      <c r="I48" s="14">
        <v>0</v>
      </c>
      <c r="J48" s="14">
        <v>0</v>
      </c>
      <c r="K48" s="14">
        <v>0</v>
      </c>
      <c r="L48" s="16">
        <f t="shared" si="1"/>
        <v>0</v>
      </c>
      <c r="M48" s="14">
        <v>0</v>
      </c>
      <c r="N48" s="14">
        <v>0</v>
      </c>
      <c r="O48" s="14">
        <v>0</v>
      </c>
      <c r="P48" s="16">
        <f t="shared" si="2"/>
        <v>0</v>
      </c>
      <c r="Q48" s="16"/>
      <c r="R48" s="16"/>
      <c r="S48" s="16"/>
      <c r="T48" s="16">
        <f t="shared" si="3"/>
        <v>0</v>
      </c>
      <c r="U48" s="14">
        <v>0</v>
      </c>
      <c r="V48" s="14">
        <v>0</v>
      </c>
      <c r="W48" s="14">
        <v>0</v>
      </c>
      <c r="X48" s="16">
        <f t="shared" si="4"/>
        <v>0</v>
      </c>
      <c r="Y48" s="23">
        <f t="shared" si="9"/>
        <v>0</v>
      </c>
      <c r="Z48" s="10">
        <f t="shared" si="9"/>
        <v>0</v>
      </c>
      <c r="AA48" s="14">
        <f t="shared" si="5"/>
        <v>0</v>
      </c>
      <c r="AB48" s="16">
        <f t="shared" si="10"/>
        <v>0</v>
      </c>
    </row>
    <row r="49" spans="1:28" ht="49.5" hidden="1" customHeight="1">
      <c r="A49" s="1"/>
      <c r="B49" s="56"/>
      <c r="C49" s="12">
        <v>5000</v>
      </c>
      <c r="D49" s="13" t="s">
        <v>23</v>
      </c>
      <c r="E49" s="14">
        <v>0</v>
      </c>
      <c r="F49" s="14">
        <v>0</v>
      </c>
      <c r="G49" s="14">
        <v>0</v>
      </c>
      <c r="H49" s="15">
        <f t="shared" si="0"/>
        <v>0</v>
      </c>
      <c r="I49" s="14">
        <v>0</v>
      </c>
      <c r="J49" s="14">
        <v>0</v>
      </c>
      <c r="K49" s="14">
        <v>0</v>
      </c>
      <c r="L49" s="16">
        <f t="shared" si="1"/>
        <v>0</v>
      </c>
      <c r="M49" s="14">
        <v>0</v>
      </c>
      <c r="N49" s="14">
        <v>0</v>
      </c>
      <c r="O49" s="14">
        <v>0</v>
      </c>
      <c r="P49" s="16">
        <f t="shared" si="2"/>
        <v>0</v>
      </c>
      <c r="Q49" s="16"/>
      <c r="R49" s="16"/>
      <c r="S49" s="16"/>
      <c r="T49" s="16">
        <f t="shared" si="3"/>
        <v>0</v>
      </c>
      <c r="U49" s="14">
        <v>0</v>
      </c>
      <c r="V49" s="14">
        <v>0</v>
      </c>
      <c r="W49" s="14">
        <v>0</v>
      </c>
      <c r="X49" s="16">
        <f t="shared" si="4"/>
        <v>0</v>
      </c>
      <c r="Y49" s="23">
        <f t="shared" si="9"/>
        <v>0</v>
      </c>
      <c r="Z49" s="10">
        <f t="shared" si="9"/>
        <v>0</v>
      </c>
      <c r="AA49" s="14">
        <f t="shared" si="5"/>
        <v>0</v>
      </c>
      <c r="AB49" s="16">
        <f t="shared" si="10"/>
        <v>0</v>
      </c>
    </row>
    <row r="50" spans="1:28" ht="49.5" hidden="1" customHeight="1">
      <c r="A50" s="1"/>
      <c r="B50" s="57"/>
      <c r="C50" s="12">
        <v>6000</v>
      </c>
      <c r="D50" s="13" t="s">
        <v>24</v>
      </c>
      <c r="E50" s="14">
        <v>0</v>
      </c>
      <c r="F50" s="14">
        <v>0</v>
      </c>
      <c r="G50" s="14">
        <v>0</v>
      </c>
      <c r="H50" s="15">
        <f t="shared" si="0"/>
        <v>0</v>
      </c>
      <c r="I50" s="14">
        <v>0</v>
      </c>
      <c r="J50" s="14">
        <v>0</v>
      </c>
      <c r="K50" s="14">
        <v>0</v>
      </c>
      <c r="L50" s="16">
        <f t="shared" si="1"/>
        <v>0</v>
      </c>
      <c r="M50" s="14">
        <v>0</v>
      </c>
      <c r="N50" s="14">
        <v>0</v>
      </c>
      <c r="O50" s="14">
        <v>0</v>
      </c>
      <c r="P50" s="16">
        <f t="shared" si="2"/>
        <v>0</v>
      </c>
      <c r="Q50" s="16"/>
      <c r="R50" s="16"/>
      <c r="S50" s="16"/>
      <c r="T50" s="16">
        <f t="shared" si="3"/>
        <v>0</v>
      </c>
      <c r="U50" s="14">
        <v>0</v>
      </c>
      <c r="V50" s="14">
        <v>0</v>
      </c>
      <c r="W50" s="14">
        <v>0</v>
      </c>
      <c r="X50" s="16">
        <f t="shared" si="4"/>
        <v>0</v>
      </c>
      <c r="Y50" s="23">
        <f t="shared" si="9"/>
        <v>0</v>
      </c>
      <c r="Z50" s="10">
        <f t="shared" si="9"/>
        <v>0</v>
      </c>
      <c r="AA50" s="14">
        <f t="shared" si="5"/>
        <v>0</v>
      </c>
      <c r="AB50" s="16">
        <f t="shared" si="10"/>
        <v>0</v>
      </c>
    </row>
    <row r="51" spans="1:28" ht="64.5" customHeight="1">
      <c r="A51" s="1"/>
      <c r="B51" s="64">
        <v>7</v>
      </c>
      <c r="C51" s="18"/>
      <c r="D51" s="24" t="s">
        <v>30</v>
      </c>
      <c r="E51" s="20">
        <f>SUM(E52:E57)</f>
        <v>2844771</v>
      </c>
      <c r="F51" s="20">
        <f>SUM(F52:F57)</f>
        <v>0</v>
      </c>
      <c r="G51" s="20">
        <f>SUM(G52:G57)</f>
        <v>155229</v>
      </c>
      <c r="H51" s="11">
        <f t="shared" si="0"/>
        <v>3000000</v>
      </c>
      <c r="I51" s="20">
        <f>SUM(I52:I57)</f>
        <v>1101806.99</v>
      </c>
      <c r="J51" s="20">
        <f>SUM(J52:J57)</f>
        <v>0</v>
      </c>
      <c r="K51" s="20">
        <f>SUM(K52:K57)</f>
        <v>0</v>
      </c>
      <c r="L51" s="10">
        <f t="shared" si="1"/>
        <v>1101806.99</v>
      </c>
      <c r="M51" s="20">
        <f>SUM(M52:M57)</f>
        <v>22188.400000000001</v>
      </c>
      <c r="N51" s="20">
        <f>SUM(N52:N57)</f>
        <v>0</v>
      </c>
      <c r="O51" s="20">
        <f>SUM(O52:O57)</f>
        <v>76549.5</v>
      </c>
      <c r="P51" s="10">
        <f t="shared" si="2"/>
        <v>98737.9</v>
      </c>
      <c r="Q51" s="10">
        <f>+Q53+Q56</f>
        <v>0</v>
      </c>
      <c r="R51" s="10">
        <f>+R53+R56</f>
        <v>0</v>
      </c>
      <c r="S51" s="10">
        <f>+S53+S56</f>
        <v>0</v>
      </c>
      <c r="T51" s="10">
        <f t="shared" si="3"/>
        <v>0</v>
      </c>
      <c r="U51" s="20">
        <f>SUM(U52:U57)</f>
        <v>614827.52000000002</v>
      </c>
      <c r="V51" s="20">
        <f>SUM(V52:V57)</f>
        <v>0</v>
      </c>
      <c r="W51" s="20">
        <f>SUM(W52:W57)</f>
        <v>0</v>
      </c>
      <c r="X51" s="10">
        <f t="shared" si="4"/>
        <v>614827.52000000002</v>
      </c>
      <c r="Y51" s="20">
        <f t="shared" si="9"/>
        <v>1105948.0900000001</v>
      </c>
      <c r="Z51" s="10">
        <f t="shared" si="9"/>
        <v>0</v>
      </c>
      <c r="AA51" s="20">
        <f t="shared" si="5"/>
        <v>78679.5</v>
      </c>
      <c r="AB51" s="10">
        <f>SUM(Y51:AA51)</f>
        <v>1184627.5900000001</v>
      </c>
    </row>
    <row r="52" spans="1:28" ht="49.5" hidden="1" customHeight="1">
      <c r="A52" s="1"/>
      <c r="B52" s="56"/>
      <c r="C52" s="12">
        <v>1000</v>
      </c>
      <c r="D52" s="13" t="s">
        <v>19</v>
      </c>
      <c r="E52" s="14">
        <v>0</v>
      </c>
      <c r="F52" s="14">
        <v>0</v>
      </c>
      <c r="G52" s="14">
        <v>0</v>
      </c>
      <c r="H52" s="15">
        <f t="shared" si="0"/>
        <v>0</v>
      </c>
      <c r="I52" s="14">
        <v>0</v>
      </c>
      <c r="J52" s="14">
        <v>0</v>
      </c>
      <c r="K52" s="14">
        <v>0</v>
      </c>
      <c r="L52" s="16">
        <f t="shared" si="1"/>
        <v>0</v>
      </c>
      <c r="M52" s="14">
        <v>0</v>
      </c>
      <c r="N52" s="14">
        <v>0</v>
      </c>
      <c r="O52" s="14">
        <v>0</v>
      </c>
      <c r="P52" s="16">
        <f t="shared" si="2"/>
        <v>0</v>
      </c>
      <c r="Q52" s="16"/>
      <c r="R52" s="16"/>
      <c r="S52" s="16"/>
      <c r="T52" s="16">
        <f t="shared" si="3"/>
        <v>0</v>
      </c>
      <c r="U52" s="14">
        <v>0</v>
      </c>
      <c r="V52" s="14">
        <v>0</v>
      </c>
      <c r="W52" s="14">
        <v>0</v>
      </c>
      <c r="X52" s="16">
        <f t="shared" si="4"/>
        <v>0</v>
      </c>
      <c r="Y52" s="23">
        <f t="shared" si="9"/>
        <v>0</v>
      </c>
      <c r="Z52" s="10">
        <f t="shared" si="9"/>
        <v>0</v>
      </c>
      <c r="AA52" s="14">
        <f t="shared" si="5"/>
        <v>0</v>
      </c>
      <c r="AB52" s="16">
        <f>Y52+Z52+AA52</f>
        <v>0</v>
      </c>
    </row>
    <row r="53" spans="1:28" ht="49.5" customHeight="1">
      <c r="A53" s="1"/>
      <c r="B53" s="56"/>
      <c r="C53" s="12">
        <v>2000</v>
      </c>
      <c r="D53" s="13" t="s">
        <v>20</v>
      </c>
      <c r="E53" s="14">
        <v>13199</v>
      </c>
      <c r="F53" s="14">
        <v>0</v>
      </c>
      <c r="G53" s="14">
        <v>155229</v>
      </c>
      <c r="H53" s="15">
        <f t="shared" si="0"/>
        <v>168428</v>
      </c>
      <c r="I53" s="14">
        <f>'[1]AFF OAX 2'!BA1477</f>
        <v>0</v>
      </c>
      <c r="J53" s="14">
        <v>0</v>
      </c>
      <c r="K53" s="14">
        <f>'[1]AFF OAX 2'!BD1477</f>
        <v>0</v>
      </c>
      <c r="L53" s="16">
        <f t="shared" si="1"/>
        <v>0</v>
      </c>
      <c r="M53" s="14">
        <f>'[1]AFF OAX 2'!BH1477</f>
        <v>0</v>
      </c>
      <c r="N53" s="14">
        <v>0</v>
      </c>
      <c r="O53" s="14">
        <f>'[1]AFF OAX 2'!BK1477</f>
        <v>76549.5</v>
      </c>
      <c r="P53" s="16">
        <f t="shared" si="2"/>
        <v>76549.5</v>
      </c>
      <c r="Q53" s="16">
        <f>'[1]AFF OAX 2'!AT1477</f>
        <v>0</v>
      </c>
      <c r="R53" s="16">
        <v>0</v>
      </c>
      <c r="S53" s="16">
        <f>'[1]AFF OAX 2'!AW1477</f>
        <v>0</v>
      </c>
      <c r="T53" s="16">
        <f t="shared" si="3"/>
        <v>0</v>
      </c>
      <c r="U53" s="14">
        <f>'[1]AFF OAX 2'!AM1477</f>
        <v>12766.73</v>
      </c>
      <c r="V53" s="14">
        <v>0</v>
      </c>
      <c r="W53" s="14">
        <f>'[1]AFF OAX 2'!AP1477</f>
        <v>0</v>
      </c>
      <c r="X53" s="16">
        <f t="shared" si="4"/>
        <v>12766.73</v>
      </c>
      <c r="Y53" s="22">
        <f t="shared" si="9"/>
        <v>432.27000000000044</v>
      </c>
      <c r="Z53" s="21">
        <f t="shared" si="9"/>
        <v>0</v>
      </c>
      <c r="AA53" s="14">
        <f t="shared" si="5"/>
        <v>78679.5</v>
      </c>
      <c r="AB53" s="17">
        <f>SUM(Y53:AA53)</f>
        <v>79111.77</v>
      </c>
    </row>
    <row r="54" spans="1:28" ht="49.5" hidden="1" customHeight="1">
      <c r="A54" s="1"/>
      <c r="B54" s="56"/>
      <c r="C54" s="12">
        <v>3000</v>
      </c>
      <c r="D54" s="13" t="s">
        <v>21</v>
      </c>
      <c r="E54" s="14">
        <v>0</v>
      </c>
      <c r="F54" s="14">
        <v>0</v>
      </c>
      <c r="G54" s="14">
        <v>0</v>
      </c>
      <c r="H54" s="15">
        <f t="shared" si="0"/>
        <v>0</v>
      </c>
      <c r="I54" s="14">
        <v>0</v>
      </c>
      <c r="J54" s="14">
        <v>0</v>
      </c>
      <c r="K54" s="14">
        <v>0</v>
      </c>
      <c r="L54" s="16">
        <f t="shared" si="1"/>
        <v>0</v>
      </c>
      <c r="M54" s="14">
        <v>0</v>
      </c>
      <c r="N54" s="14">
        <v>0</v>
      </c>
      <c r="O54" s="14">
        <v>0</v>
      </c>
      <c r="P54" s="16">
        <f t="shared" si="2"/>
        <v>0</v>
      </c>
      <c r="Q54" s="16"/>
      <c r="R54" s="16"/>
      <c r="S54" s="16"/>
      <c r="T54" s="16">
        <f t="shared" si="3"/>
        <v>0</v>
      </c>
      <c r="U54" s="14">
        <v>0</v>
      </c>
      <c r="V54" s="14">
        <v>0</v>
      </c>
      <c r="W54" s="14">
        <v>0</v>
      </c>
      <c r="X54" s="16">
        <f t="shared" si="4"/>
        <v>0</v>
      </c>
      <c r="Y54" s="22">
        <f t="shared" si="9"/>
        <v>0</v>
      </c>
      <c r="Z54" s="21">
        <f t="shared" si="9"/>
        <v>0</v>
      </c>
      <c r="AA54" s="14">
        <f t="shared" si="5"/>
        <v>0</v>
      </c>
      <c r="AB54" s="17">
        <f>Y54+Z54+AA54</f>
        <v>0</v>
      </c>
    </row>
    <row r="55" spans="1:28" ht="54.95" hidden="1" customHeight="1">
      <c r="A55" s="1"/>
      <c r="B55" s="56"/>
      <c r="C55" s="12">
        <v>4000</v>
      </c>
      <c r="D55" s="13" t="s">
        <v>22</v>
      </c>
      <c r="E55" s="14">
        <v>0</v>
      </c>
      <c r="F55" s="14">
        <v>0</v>
      </c>
      <c r="G55" s="14">
        <v>0</v>
      </c>
      <c r="H55" s="15">
        <f t="shared" si="0"/>
        <v>0</v>
      </c>
      <c r="I55" s="14">
        <v>0</v>
      </c>
      <c r="J55" s="14">
        <v>0</v>
      </c>
      <c r="K55" s="14">
        <v>0</v>
      </c>
      <c r="L55" s="16">
        <f t="shared" si="1"/>
        <v>0</v>
      </c>
      <c r="M55" s="14">
        <v>0</v>
      </c>
      <c r="N55" s="14">
        <v>0</v>
      </c>
      <c r="O55" s="14">
        <v>0</v>
      </c>
      <c r="P55" s="16">
        <f t="shared" si="2"/>
        <v>0</v>
      </c>
      <c r="Q55" s="16"/>
      <c r="R55" s="16"/>
      <c r="S55" s="16"/>
      <c r="T55" s="16">
        <f t="shared" si="3"/>
        <v>0</v>
      </c>
      <c r="U55" s="14">
        <v>0</v>
      </c>
      <c r="V55" s="14">
        <v>0</v>
      </c>
      <c r="W55" s="14">
        <v>0</v>
      </c>
      <c r="X55" s="16">
        <f t="shared" si="4"/>
        <v>0</v>
      </c>
      <c r="Y55" s="22">
        <f t="shared" si="9"/>
        <v>0</v>
      </c>
      <c r="Z55" s="21">
        <f t="shared" si="9"/>
        <v>0</v>
      </c>
      <c r="AA55" s="14">
        <f t="shared" si="5"/>
        <v>0</v>
      </c>
      <c r="AB55" s="17">
        <f>Y55+Z55+AA55</f>
        <v>0</v>
      </c>
    </row>
    <row r="56" spans="1:28" ht="49.5" customHeight="1">
      <c r="A56" s="1"/>
      <c r="B56" s="56"/>
      <c r="C56" s="12">
        <v>5000</v>
      </c>
      <c r="D56" s="13" t="s">
        <v>23</v>
      </c>
      <c r="E56" s="14">
        <v>2831572</v>
      </c>
      <c r="F56" s="14">
        <v>0</v>
      </c>
      <c r="G56" s="14">
        <v>0</v>
      </c>
      <c r="H56" s="15">
        <f t="shared" si="0"/>
        <v>2831572</v>
      </c>
      <c r="I56" s="14">
        <f>'[1]AFF OAX 2'!BA1532</f>
        <v>1101806.99</v>
      </c>
      <c r="J56" s="14">
        <v>0</v>
      </c>
      <c r="K56" s="14">
        <v>0</v>
      </c>
      <c r="L56" s="16">
        <f t="shared" si="1"/>
        <v>1101806.99</v>
      </c>
      <c r="M56" s="14">
        <f>'[1]AFF OAX 2'!BH1532</f>
        <v>22188.400000000001</v>
      </c>
      <c r="N56" s="14">
        <v>0</v>
      </c>
      <c r="O56" s="14">
        <v>0</v>
      </c>
      <c r="P56" s="16">
        <f t="shared" si="2"/>
        <v>22188.400000000001</v>
      </c>
      <c r="Q56" s="16">
        <f>'[1]AFF OAX 2'!AT1532</f>
        <v>0</v>
      </c>
      <c r="R56" s="16">
        <v>0</v>
      </c>
      <c r="S56" s="16">
        <v>0</v>
      </c>
      <c r="T56" s="16">
        <f t="shared" si="3"/>
        <v>0</v>
      </c>
      <c r="U56" s="14">
        <f>'[1]AFF OAX 2'!AM1532</f>
        <v>602060.79</v>
      </c>
      <c r="V56" s="14">
        <v>0</v>
      </c>
      <c r="W56" s="14">
        <v>0</v>
      </c>
      <c r="X56" s="16">
        <f t="shared" si="4"/>
        <v>602060.79</v>
      </c>
      <c r="Y56" s="22">
        <f t="shared" si="9"/>
        <v>1105515.82</v>
      </c>
      <c r="Z56" s="21">
        <f t="shared" si="9"/>
        <v>0</v>
      </c>
      <c r="AA56" s="14">
        <f t="shared" si="5"/>
        <v>0</v>
      </c>
      <c r="AB56" s="17">
        <f>SUM(Y56:AA56)</f>
        <v>1105515.82</v>
      </c>
    </row>
    <row r="57" spans="1:28" ht="49.5" hidden="1" customHeight="1">
      <c r="A57" s="1"/>
      <c r="B57" s="57"/>
      <c r="C57" s="12">
        <v>6000</v>
      </c>
      <c r="D57" s="13" t="s">
        <v>24</v>
      </c>
      <c r="E57" s="14">
        <v>0</v>
      </c>
      <c r="F57" s="14">
        <v>0</v>
      </c>
      <c r="G57" s="14">
        <v>0</v>
      </c>
      <c r="H57" s="15">
        <f t="shared" si="0"/>
        <v>0</v>
      </c>
      <c r="I57" s="14">
        <v>0</v>
      </c>
      <c r="J57" s="14">
        <v>0</v>
      </c>
      <c r="K57" s="14">
        <v>0</v>
      </c>
      <c r="L57" s="16">
        <f t="shared" si="1"/>
        <v>0</v>
      </c>
      <c r="M57" s="14">
        <v>0</v>
      </c>
      <c r="N57" s="14">
        <v>0</v>
      </c>
      <c r="O57" s="14">
        <v>0</v>
      </c>
      <c r="P57" s="16">
        <f t="shared" si="2"/>
        <v>0</v>
      </c>
      <c r="Q57" s="16"/>
      <c r="R57" s="16"/>
      <c r="S57" s="16"/>
      <c r="T57" s="16">
        <f t="shared" si="3"/>
        <v>0</v>
      </c>
      <c r="U57" s="14">
        <v>0</v>
      </c>
      <c r="V57" s="14">
        <v>0</v>
      </c>
      <c r="W57" s="14">
        <v>0</v>
      </c>
      <c r="X57" s="16">
        <f t="shared" si="4"/>
        <v>0</v>
      </c>
      <c r="Y57" s="23">
        <f t="shared" si="9"/>
        <v>0</v>
      </c>
      <c r="Z57" s="10">
        <f t="shared" si="9"/>
        <v>0</v>
      </c>
      <c r="AA57" s="14">
        <f t="shared" si="5"/>
        <v>0</v>
      </c>
      <c r="AB57" s="16">
        <f>Y57+Z57+AA57</f>
        <v>0</v>
      </c>
    </row>
    <row r="58" spans="1:28" ht="64.5" customHeight="1">
      <c r="A58" s="1"/>
      <c r="B58" s="64">
        <v>8</v>
      </c>
      <c r="C58" s="18"/>
      <c r="D58" s="24" t="s">
        <v>31</v>
      </c>
      <c r="E58" s="20">
        <f>SUM(E59:E64)</f>
        <v>3240000</v>
      </c>
      <c r="F58" s="20">
        <f>SUM(F59:F64)</f>
        <v>0</v>
      </c>
      <c r="G58" s="20">
        <f>SUM(G59:G64)</f>
        <v>0</v>
      </c>
      <c r="H58" s="11">
        <f t="shared" si="0"/>
        <v>3240000</v>
      </c>
      <c r="I58" s="20">
        <f>SUM(I59:I64)</f>
        <v>1083316.49</v>
      </c>
      <c r="J58" s="20">
        <f>SUM(J59:J64)</f>
        <v>0</v>
      </c>
      <c r="K58" s="20">
        <f>SUM(K59:K64)</f>
        <v>0</v>
      </c>
      <c r="L58" s="10">
        <f t="shared" si="1"/>
        <v>1083316.49</v>
      </c>
      <c r="M58" s="20">
        <f>SUM(M59:M64)</f>
        <v>0</v>
      </c>
      <c r="N58" s="20">
        <f>SUM(N59:N64)</f>
        <v>0</v>
      </c>
      <c r="O58" s="20">
        <f>SUM(O59:O64)</f>
        <v>0</v>
      </c>
      <c r="P58" s="10">
        <f t="shared" si="2"/>
        <v>0</v>
      </c>
      <c r="Q58" s="10">
        <f>+Q61+Q64</f>
        <v>0</v>
      </c>
      <c r="R58" s="10">
        <f>+R61+R64</f>
        <v>0</v>
      </c>
      <c r="S58" s="10">
        <f>+S61+S64</f>
        <v>0</v>
      </c>
      <c r="T58" s="10">
        <f t="shared" si="3"/>
        <v>0</v>
      </c>
      <c r="U58" s="20">
        <f>SUM(U59:U64)</f>
        <v>1916683.51</v>
      </c>
      <c r="V58" s="20">
        <f>SUM(V59:V64)</f>
        <v>0</v>
      </c>
      <c r="W58" s="20">
        <f>SUM(W59:W64)</f>
        <v>0</v>
      </c>
      <c r="X58" s="10">
        <f t="shared" si="4"/>
        <v>1916683.51</v>
      </c>
      <c r="Y58" s="20">
        <f t="shared" si="9"/>
        <v>239999.99999999977</v>
      </c>
      <c r="Z58" s="10">
        <f t="shared" si="9"/>
        <v>0</v>
      </c>
      <c r="AA58" s="20">
        <f t="shared" si="5"/>
        <v>0</v>
      </c>
      <c r="AB58" s="10">
        <f>SUM(Y58:AA58)</f>
        <v>239999.99999999977</v>
      </c>
    </row>
    <row r="59" spans="1:28" ht="49.5" hidden="1" customHeight="1">
      <c r="A59" s="1"/>
      <c r="B59" s="56"/>
      <c r="C59" s="12">
        <v>1000</v>
      </c>
      <c r="D59" s="13" t="s">
        <v>19</v>
      </c>
      <c r="E59" s="14">
        <v>0</v>
      </c>
      <c r="F59" s="14">
        <v>0</v>
      </c>
      <c r="G59" s="14">
        <v>0</v>
      </c>
      <c r="H59" s="15">
        <f t="shared" si="0"/>
        <v>0</v>
      </c>
      <c r="I59" s="14">
        <v>0</v>
      </c>
      <c r="J59" s="14">
        <v>0</v>
      </c>
      <c r="K59" s="14">
        <v>0</v>
      </c>
      <c r="L59" s="16">
        <f t="shared" si="1"/>
        <v>0</v>
      </c>
      <c r="M59" s="14">
        <v>0</v>
      </c>
      <c r="N59" s="14">
        <v>0</v>
      </c>
      <c r="O59" s="14">
        <v>0</v>
      </c>
      <c r="P59" s="16">
        <f t="shared" si="2"/>
        <v>0</v>
      </c>
      <c r="Q59" s="16"/>
      <c r="R59" s="16"/>
      <c r="S59" s="16"/>
      <c r="T59" s="16">
        <f t="shared" si="3"/>
        <v>0</v>
      </c>
      <c r="U59" s="14">
        <v>0</v>
      </c>
      <c r="V59" s="14">
        <v>0</v>
      </c>
      <c r="W59" s="14">
        <v>0</v>
      </c>
      <c r="X59" s="16">
        <f t="shared" si="4"/>
        <v>0</v>
      </c>
      <c r="Y59" s="23">
        <f t="shared" si="9"/>
        <v>0</v>
      </c>
      <c r="Z59" s="10">
        <f t="shared" si="9"/>
        <v>0</v>
      </c>
      <c r="AA59" s="14">
        <f t="shared" si="5"/>
        <v>0</v>
      </c>
      <c r="AB59" s="16">
        <f>Y59+Z59+AA59</f>
        <v>0</v>
      </c>
    </row>
    <row r="60" spans="1:28" ht="49.5" hidden="1" customHeight="1">
      <c r="A60" s="1"/>
      <c r="B60" s="56"/>
      <c r="C60" s="12">
        <v>2000</v>
      </c>
      <c r="D60" s="13" t="s">
        <v>20</v>
      </c>
      <c r="E60" s="14">
        <v>0</v>
      </c>
      <c r="F60" s="14">
        <v>0</v>
      </c>
      <c r="G60" s="14">
        <v>0</v>
      </c>
      <c r="H60" s="15">
        <f t="shared" si="0"/>
        <v>0</v>
      </c>
      <c r="I60" s="14">
        <v>0</v>
      </c>
      <c r="J60" s="14">
        <v>0</v>
      </c>
      <c r="K60" s="14">
        <v>0</v>
      </c>
      <c r="L60" s="16">
        <f t="shared" si="1"/>
        <v>0</v>
      </c>
      <c r="M60" s="14">
        <v>0</v>
      </c>
      <c r="N60" s="14">
        <v>0</v>
      </c>
      <c r="O60" s="14">
        <v>0</v>
      </c>
      <c r="P60" s="16">
        <f t="shared" si="2"/>
        <v>0</v>
      </c>
      <c r="Q60" s="16"/>
      <c r="R60" s="16"/>
      <c r="S60" s="16"/>
      <c r="T60" s="16">
        <f t="shared" si="3"/>
        <v>0</v>
      </c>
      <c r="U60" s="14">
        <v>0</v>
      </c>
      <c r="V60" s="14">
        <v>0</v>
      </c>
      <c r="W60" s="14">
        <v>0</v>
      </c>
      <c r="X60" s="16">
        <f t="shared" si="4"/>
        <v>0</v>
      </c>
      <c r="Y60" s="23">
        <f t="shared" si="9"/>
        <v>0</v>
      </c>
      <c r="Z60" s="10">
        <f t="shared" si="9"/>
        <v>0</v>
      </c>
      <c r="AA60" s="14">
        <f t="shared" si="5"/>
        <v>0</v>
      </c>
      <c r="AB60" s="16">
        <f>Y60+Z60+AA60</f>
        <v>0</v>
      </c>
    </row>
    <row r="61" spans="1:28" ht="49.5" customHeight="1">
      <c r="A61" s="1"/>
      <c r="B61" s="56"/>
      <c r="C61" s="12">
        <v>3000</v>
      </c>
      <c r="D61" s="13" t="s">
        <v>21</v>
      </c>
      <c r="E61" s="14">
        <v>240000</v>
      </c>
      <c r="F61" s="14">
        <v>0</v>
      </c>
      <c r="G61" s="14">
        <v>0</v>
      </c>
      <c r="H61" s="15">
        <f t="shared" si="0"/>
        <v>240000</v>
      </c>
      <c r="I61" s="14">
        <f>'[1]AFF OAX 2'!BA1767</f>
        <v>0</v>
      </c>
      <c r="J61" s="14">
        <v>0</v>
      </c>
      <c r="K61" s="14">
        <v>0</v>
      </c>
      <c r="L61" s="16">
        <f t="shared" si="1"/>
        <v>0</v>
      </c>
      <c r="M61" s="14">
        <f>'[1]AFF OAX 2'!BH1767</f>
        <v>0</v>
      </c>
      <c r="N61" s="14">
        <v>0</v>
      </c>
      <c r="O61" s="14">
        <v>0</v>
      </c>
      <c r="P61" s="16">
        <f t="shared" si="2"/>
        <v>0</v>
      </c>
      <c r="Q61" s="16">
        <f>'[1]AFF OAX 2'!AT1767</f>
        <v>0</v>
      </c>
      <c r="R61" s="16">
        <v>0</v>
      </c>
      <c r="S61" s="16">
        <v>0</v>
      </c>
      <c r="T61" s="16">
        <f t="shared" si="3"/>
        <v>0</v>
      </c>
      <c r="U61" s="14">
        <f>'[1]AFF OAX 2'!AM1767</f>
        <v>0</v>
      </c>
      <c r="V61" s="14">
        <v>0</v>
      </c>
      <c r="W61" s="14">
        <v>0</v>
      </c>
      <c r="X61" s="16">
        <f t="shared" si="4"/>
        <v>0</v>
      </c>
      <c r="Y61" s="22">
        <f t="shared" si="9"/>
        <v>240000</v>
      </c>
      <c r="Z61" s="21">
        <f t="shared" si="9"/>
        <v>0</v>
      </c>
      <c r="AA61" s="14">
        <f t="shared" si="5"/>
        <v>0</v>
      </c>
      <c r="AB61" s="14">
        <f>SUM(Y61:AA61)</f>
        <v>240000</v>
      </c>
    </row>
    <row r="62" spans="1:28" ht="54.95" hidden="1" customHeight="1">
      <c r="A62" s="1"/>
      <c r="B62" s="56"/>
      <c r="C62" s="12">
        <v>4000</v>
      </c>
      <c r="D62" s="13" t="s">
        <v>22</v>
      </c>
      <c r="E62" s="14">
        <v>0</v>
      </c>
      <c r="F62" s="14">
        <v>0</v>
      </c>
      <c r="G62" s="14">
        <v>0</v>
      </c>
      <c r="H62" s="15">
        <f t="shared" si="0"/>
        <v>0</v>
      </c>
      <c r="I62" s="14">
        <v>0</v>
      </c>
      <c r="J62" s="14">
        <v>0</v>
      </c>
      <c r="K62" s="14">
        <v>0</v>
      </c>
      <c r="L62" s="16">
        <f t="shared" si="1"/>
        <v>0</v>
      </c>
      <c r="M62" s="14">
        <v>0</v>
      </c>
      <c r="N62" s="14">
        <v>0</v>
      </c>
      <c r="O62" s="14">
        <v>0</v>
      </c>
      <c r="P62" s="16">
        <f t="shared" si="2"/>
        <v>0</v>
      </c>
      <c r="Q62" s="16"/>
      <c r="R62" s="16"/>
      <c r="S62" s="16"/>
      <c r="T62" s="16">
        <f t="shared" si="3"/>
        <v>0</v>
      </c>
      <c r="U62" s="14">
        <v>0</v>
      </c>
      <c r="V62" s="14">
        <v>0</v>
      </c>
      <c r="W62" s="14">
        <v>0</v>
      </c>
      <c r="X62" s="16">
        <f t="shared" si="4"/>
        <v>0</v>
      </c>
      <c r="Y62" s="22">
        <f t="shared" ref="Y62:AA93" si="11">E62-I62-M62-Q62-U62</f>
        <v>0</v>
      </c>
      <c r="Z62" s="21">
        <f t="shared" si="11"/>
        <v>0</v>
      </c>
      <c r="AA62" s="14">
        <f t="shared" si="5"/>
        <v>0</v>
      </c>
      <c r="AB62" s="14">
        <f>H62-L62-P62-X62-T62</f>
        <v>0</v>
      </c>
    </row>
    <row r="63" spans="1:28" ht="49.5" hidden="1" customHeight="1">
      <c r="A63" s="1"/>
      <c r="B63" s="56"/>
      <c r="C63" s="12">
        <v>5000</v>
      </c>
      <c r="D63" s="13" t="s">
        <v>23</v>
      </c>
      <c r="E63" s="14">
        <v>0</v>
      </c>
      <c r="F63" s="14">
        <v>0</v>
      </c>
      <c r="G63" s="14">
        <v>0</v>
      </c>
      <c r="H63" s="15">
        <f t="shared" si="0"/>
        <v>0</v>
      </c>
      <c r="I63" s="14">
        <v>0</v>
      </c>
      <c r="J63" s="14">
        <v>0</v>
      </c>
      <c r="K63" s="14">
        <v>0</v>
      </c>
      <c r="L63" s="16">
        <f t="shared" si="1"/>
        <v>0</v>
      </c>
      <c r="M63" s="14">
        <v>0</v>
      </c>
      <c r="N63" s="14">
        <v>0</v>
      </c>
      <c r="O63" s="14">
        <v>0</v>
      </c>
      <c r="P63" s="16">
        <f t="shared" si="2"/>
        <v>0</v>
      </c>
      <c r="Q63" s="16"/>
      <c r="R63" s="16"/>
      <c r="S63" s="16"/>
      <c r="T63" s="16">
        <f t="shared" si="3"/>
        <v>0</v>
      </c>
      <c r="U63" s="14">
        <v>0</v>
      </c>
      <c r="V63" s="14">
        <v>0</v>
      </c>
      <c r="W63" s="14">
        <v>0</v>
      </c>
      <c r="X63" s="16">
        <f t="shared" si="4"/>
        <v>0</v>
      </c>
      <c r="Y63" s="22">
        <f t="shared" si="11"/>
        <v>0</v>
      </c>
      <c r="Z63" s="21">
        <f t="shared" si="11"/>
        <v>0</v>
      </c>
      <c r="AA63" s="14">
        <f t="shared" si="5"/>
        <v>0</v>
      </c>
      <c r="AB63" s="14">
        <f>H63-L63-P63-X63-T63</f>
        <v>0</v>
      </c>
    </row>
    <row r="64" spans="1:28" ht="49.5" customHeight="1">
      <c r="A64" s="1"/>
      <c r="B64" s="57"/>
      <c r="C64" s="12">
        <v>6000</v>
      </c>
      <c r="D64" s="13" t="s">
        <v>24</v>
      </c>
      <c r="E64" s="14">
        <v>3000000</v>
      </c>
      <c r="F64" s="14">
        <v>0</v>
      </c>
      <c r="G64" s="14">
        <v>0</v>
      </c>
      <c r="H64" s="15">
        <f t="shared" si="0"/>
        <v>3000000</v>
      </c>
      <c r="I64" s="14">
        <f>'[1]AFF OAX 2'!BA2040</f>
        <v>1083316.49</v>
      </c>
      <c r="J64" s="14">
        <v>0</v>
      </c>
      <c r="K64" s="14">
        <v>0</v>
      </c>
      <c r="L64" s="16">
        <f t="shared" si="1"/>
        <v>1083316.49</v>
      </c>
      <c r="M64" s="14">
        <f>'[1]AFF OAX 2'!BH2040</f>
        <v>0</v>
      </c>
      <c r="N64" s="14">
        <v>0</v>
      </c>
      <c r="O64" s="14">
        <v>0</v>
      </c>
      <c r="P64" s="16">
        <f t="shared" si="2"/>
        <v>0</v>
      </c>
      <c r="Q64" s="16">
        <f>'[1]AFF OAX 2'!AT2040</f>
        <v>0</v>
      </c>
      <c r="R64" s="16">
        <v>0</v>
      </c>
      <c r="S64" s="16">
        <v>0</v>
      </c>
      <c r="T64" s="16">
        <f t="shared" si="3"/>
        <v>0</v>
      </c>
      <c r="U64" s="14">
        <f>'[1]AFF OAX 2'!AM2040</f>
        <v>1916683.51</v>
      </c>
      <c r="V64" s="14">
        <v>0</v>
      </c>
      <c r="W64" s="14">
        <v>0</v>
      </c>
      <c r="X64" s="16">
        <f t="shared" si="4"/>
        <v>1916683.51</v>
      </c>
      <c r="Y64" s="22">
        <f t="shared" si="11"/>
        <v>0</v>
      </c>
      <c r="Z64" s="21">
        <f t="shared" si="11"/>
        <v>0</v>
      </c>
      <c r="AA64" s="14">
        <f t="shared" si="5"/>
        <v>0</v>
      </c>
      <c r="AB64" s="17">
        <f>SUM(Y64:AA64)</f>
        <v>0</v>
      </c>
    </row>
    <row r="65" spans="1:28" ht="87" customHeight="1">
      <c r="A65" s="1"/>
      <c r="B65" s="64">
        <v>9</v>
      </c>
      <c r="C65" s="18"/>
      <c r="D65" s="19" t="s">
        <v>32</v>
      </c>
      <c r="E65" s="20">
        <f>SUM(E66:E71)</f>
        <v>16811000</v>
      </c>
      <c r="F65" s="20">
        <f>SUM(F66:F71)</f>
        <v>0</v>
      </c>
      <c r="G65" s="20">
        <f>SUM(G66:G71)</f>
        <v>3600000</v>
      </c>
      <c r="H65" s="11">
        <f t="shared" si="0"/>
        <v>20411000</v>
      </c>
      <c r="I65" s="20">
        <f>SUM(I66:I71)</f>
        <v>25520</v>
      </c>
      <c r="J65" s="20">
        <f>SUM(J66:J71)</f>
        <v>0</v>
      </c>
      <c r="K65" s="20">
        <f>SUM(K66:K71)</f>
        <v>0</v>
      </c>
      <c r="L65" s="10">
        <f t="shared" si="1"/>
        <v>25520</v>
      </c>
      <c r="M65" s="20">
        <f>SUM(M66:M71)</f>
        <v>0</v>
      </c>
      <c r="N65" s="20">
        <f>SUM(N66:N71)</f>
        <v>0</v>
      </c>
      <c r="O65" s="20">
        <f>SUM(O66:O71)</f>
        <v>0</v>
      </c>
      <c r="P65" s="10">
        <f t="shared" si="2"/>
        <v>0</v>
      </c>
      <c r="Q65" s="10">
        <f>+Q67+Q68+Q70</f>
        <v>0</v>
      </c>
      <c r="R65" s="10">
        <f>+R67+R68+R70</f>
        <v>0</v>
      </c>
      <c r="S65" s="10">
        <f>+S67+S68+S70</f>
        <v>0</v>
      </c>
      <c r="T65" s="10">
        <f t="shared" si="3"/>
        <v>0</v>
      </c>
      <c r="U65" s="20">
        <f>SUM(U66:U71)</f>
        <v>10501261.74</v>
      </c>
      <c r="V65" s="20">
        <f>SUM(V66:V71)</f>
        <v>0</v>
      </c>
      <c r="W65" s="20">
        <f>SUM(W66:W71)</f>
        <v>95259.199999999997</v>
      </c>
      <c r="X65" s="10">
        <f t="shared" si="4"/>
        <v>10596520.939999999</v>
      </c>
      <c r="Y65" s="20">
        <f t="shared" si="11"/>
        <v>6284218.2599999998</v>
      </c>
      <c r="Z65" s="10">
        <f t="shared" si="11"/>
        <v>0</v>
      </c>
      <c r="AA65" s="20">
        <f t="shared" si="5"/>
        <v>3504740.8</v>
      </c>
      <c r="AB65" s="10">
        <f>SUM(Y65:AA65)</f>
        <v>9788959.0599999987</v>
      </c>
    </row>
    <row r="66" spans="1:28" ht="49.5" hidden="1" customHeight="1">
      <c r="A66" s="1"/>
      <c r="B66" s="56"/>
      <c r="C66" s="12">
        <v>1000</v>
      </c>
      <c r="D66" s="13" t="s">
        <v>19</v>
      </c>
      <c r="E66" s="14">
        <v>0</v>
      </c>
      <c r="F66" s="14">
        <v>0</v>
      </c>
      <c r="G66" s="14">
        <v>0</v>
      </c>
      <c r="H66" s="15">
        <f t="shared" si="0"/>
        <v>0</v>
      </c>
      <c r="I66" s="14">
        <v>0</v>
      </c>
      <c r="J66" s="14">
        <v>0</v>
      </c>
      <c r="K66" s="14">
        <v>0</v>
      </c>
      <c r="L66" s="16">
        <f t="shared" si="1"/>
        <v>0</v>
      </c>
      <c r="M66" s="14">
        <v>0</v>
      </c>
      <c r="N66" s="14">
        <v>0</v>
      </c>
      <c r="O66" s="14">
        <v>0</v>
      </c>
      <c r="P66" s="16">
        <f t="shared" si="2"/>
        <v>0</v>
      </c>
      <c r="Q66" s="16"/>
      <c r="R66" s="16"/>
      <c r="S66" s="16"/>
      <c r="T66" s="16">
        <f t="shared" si="3"/>
        <v>0</v>
      </c>
      <c r="U66" s="14">
        <v>0</v>
      </c>
      <c r="V66" s="14">
        <v>0</v>
      </c>
      <c r="W66" s="14">
        <v>0</v>
      </c>
      <c r="X66" s="16">
        <f t="shared" si="4"/>
        <v>0</v>
      </c>
      <c r="Y66" s="23">
        <f t="shared" si="11"/>
        <v>0</v>
      </c>
      <c r="Z66" s="10">
        <f t="shared" si="11"/>
        <v>0</v>
      </c>
      <c r="AA66" s="14">
        <f t="shared" si="5"/>
        <v>0</v>
      </c>
      <c r="AB66" s="16">
        <f>Y66+Z66+AA66</f>
        <v>0</v>
      </c>
    </row>
    <row r="67" spans="1:28" ht="49.5" customHeight="1">
      <c r="A67" s="1"/>
      <c r="B67" s="56"/>
      <c r="C67" s="12">
        <v>2000</v>
      </c>
      <c r="D67" s="13" t="s">
        <v>20</v>
      </c>
      <c r="E67" s="14">
        <v>5150000</v>
      </c>
      <c r="F67" s="14">
        <v>0</v>
      </c>
      <c r="G67" s="14">
        <v>2000000</v>
      </c>
      <c r="H67" s="15">
        <f t="shared" si="0"/>
        <v>7150000</v>
      </c>
      <c r="I67" s="14">
        <f>'[1]AFF OAX 2'!BA2115</f>
        <v>25520</v>
      </c>
      <c r="J67" s="14">
        <v>0</v>
      </c>
      <c r="K67" s="14">
        <f>'[1]AFF OAX 2'!BD2115</f>
        <v>0</v>
      </c>
      <c r="L67" s="16">
        <f t="shared" si="1"/>
        <v>25520</v>
      </c>
      <c r="M67" s="14">
        <f>'[1]AFF OAX 2'!BH2115</f>
        <v>0</v>
      </c>
      <c r="N67" s="14">
        <v>0</v>
      </c>
      <c r="O67" s="14">
        <f>'[1]AFF OAX 2'!BK2115</f>
        <v>0</v>
      </c>
      <c r="P67" s="16">
        <f t="shared" si="2"/>
        <v>0</v>
      </c>
      <c r="Q67" s="16">
        <f>'[1]AFF OAX 2'!AT2115</f>
        <v>0</v>
      </c>
      <c r="R67" s="16">
        <v>0</v>
      </c>
      <c r="S67" s="16">
        <f>'[1]AFF OAX 2'!AW2115</f>
        <v>0</v>
      </c>
      <c r="T67" s="16">
        <f t="shared" si="3"/>
        <v>0</v>
      </c>
      <c r="U67" s="14">
        <f>'[1]AFF OAX 2'!AM2115</f>
        <v>4351631.3</v>
      </c>
      <c r="V67" s="14">
        <v>0</v>
      </c>
      <c r="W67" s="14">
        <f>'[1]AFF OAX 2'!AP2115</f>
        <v>0</v>
      </c>
      <c r="X67" s="16">
        <f t="shared" si="4"/>
        <v>4351631.3</v>
      </c>
      <c r="Y67" s="22">
        <f t="shared" si="11"/>
        <v>772848.70000000019</v>
      </c>
      <c r="Z67" s="21">
        <f t="shared" si="11"/>
        <v>0</v>
      </c>
      <c r="AA67" s="14">
        <f t="shared" si="5"/>
        <v>2000000</v>
      </c>
      <c r="AB67" s="14">
        <f>SUM(Y67:AA67)</f>
        <v>2772848.7</v>
      </c>
    </row>
    <row r="68" spans="1:28" ht="49.5" customHeight="1">
      <c r="A68" s="1"/>
      <c r="B68" s="56"/>
      <c r="C68" s="12">
        <v>3000</v>
      </c>
      <c r="D68" s="13" t="s">
        <v>21</v>
      </c>
      <c r="E68" s="14">
        <v>0</v>
      </c>
      <c r="F68" s="14">
        <v>0</v>
      </c>
      <c r="G68" s="14">
        <v>1300000</v>
      </c>
      <c r="H68" s="15">
        <f t="shared" si="0"/>
        <v>1300000</v>
      </c>
      <c r="I68" s="14">
        <v>0</v>
      </c>
      <c r="J68" s="14">
        <v>0</v>
      </c>
      <c r="K68" s="14">
        <f>'[1]AFF OAX 2'!BD2215</f>
        <v>0</v>
      </c>
      <c r="L68" s="16">
        <f t="shared" si="1"/>
        <v>0</v>
      </c>
      <c r="M68" s="14">
        <v>0</v>
      </c>
      <c r="N68" s="14">
        <v>0</v>
      </c>
      <c r="O68" s="14">
        <f>'[1]AFF OAX 2'!BK2215</f>
        <v>0</v>
      </c>
      <c r="P68" s="16">
        <f t="shared" si="2"/>
        <v>0</v>
      </c>
      <c r="Q68" s="16">
        <v>0</v>
      </c>
      <c r="R68" s="16">
        <v>0</v>
      </c>
      <c r="S68" s="16">
        <f>'[1]AFF OAX 2'!AW2215</f>
        <v>0</v>
      </c>
      <c r="T68" s="16">
        <f t="shared" si="3"/>
        <v>0</v>
      </c>
      <c r="U68" s="14">
        <v>0</v>
      </c>
      <c r="V68" s="14">
        <v>0</v>
      </c>
      <c r="W68" s="14">
        <f>'[1]AFF OAX 2'!AP2215</f>
        <v>0</v>
      </c>
      <c r="X68" s="16">
        <f t="shared" si="4"/>
        <v>0</v>
      </c>
      <c r="Y68" s="22">
        <f t="shared" si="11"/>
        <v>0</v>
      </c>
      <c r="Z68" s="21">
        <f t="shared" si="11"/>
        <v>0</v>
      </c>
      <c r="AA68" s="14">
        <f t="shared" si="5"/>
        <v>1300000</v>
      </c>
      <c r="AB68" s="14">
        <f>SUM(Y68:AA68)</f>
        <v>1300000</v>
      </c>
    </row>
    <row r="69" spans="1:28" ht="54.95" hidden="1" customHeight="1">
      <c r="A69" s="1"/>
      <c r="B69" s="56"/>
      <c r="C69" s="12">
        <v>4000</v>
      </c>
      <c r="D69" s="13" t="s">
        <v>22</v>
      </c>
      <c r="E69" s="14">
        <v>0</v>
      </c>
      <c r="F69" s="14">
        <v>0</v>
      </c>
      <c r="G69" s="14">
        <v>0</v>
      </c>
      <c r="H69" s="15">
        <f t="shared" si="0"/>
        <v>0</v>
      </c>
      <c r="I69" s="14">
        <v>0</v>
      </c>
      <c r="J69" s="14">
        <v>0</v>
      </c>
      <c r="K69" s="14">
        <v>0</v>
      </c>
      <c r="L69" s="16">
        <f t="shared" si="1"/>
        <v>0</v>
      </c>
      <c r="M69" s="14">
        <v>0</v>
      </c>
      <c r="N69" s="14">
        <v>0</v>
      </c>
      <c r="O69" s="14">
        <v>0</v>
      </c>
      <c r="P69" s="16">
        <f t="shared" si="2"/>
        <v>0</v>
      </c>
      <c r="Q69" s="16"/>
      <c r="R69" s="16"/>
      <c r="S69" s="16"/>
      <c r="T69" s="16">
        <f t="shared" si="3"/>
        <v>0</v>
      </c>
      <c r="U69" s="14">
        <v>0</v>
      </c>
      <c r="V69" s="14">
        <v>0</v>
      </c>
      <c r="W69" s="14">
        <v>0</v>
      </c>
      <c r="X69" s="16">
        <f t="shared" si="4"/>
        <v>0</v>
      </c>
      <c r="Y69" s="22">
        <f t="shared" si="11"/>
        <v>0</v>
      </c>
      <c r="Z69" s="21">
        <f t="shared" si="11"/>
        <v>0</v>
      </c>
      <c r="AA69" s="14">
        <f t="shared" si="5"/>
        <v>0</v>
      </c>
      <c r="AB69" s="14">
        <f>SUM(Y69:AA69)</f>
        <v>0</v>
      </c>
    </row>
    <row r="70" spans="1:28" ht="49.5" customHeight="1">
      <c r="A70" s="1"/>
      <c r="B70" s="56"/>
      <c r="C70" s="12">
        <v>5000</v>
      </c>
      <c r="D70" s="13" t="s">
        <v>23</v>
      </c>
      <c r="E70" s="14">
        <v>11661000</v>
      </c>
      <c r="F70" s="14">
        <v>0</v>
      </c>
      <c r="G70" s="14">
        <v>300000</v>
      </c>
      <c r="H70" s="15">
        <f t="shared" si="0"/>
        <v>11961000</v>
      </c>
      <c r="I70" s="14">
        <f>'[1]AFF OAX 2'!BA2251</f>
        <v>0</v>
      </c>
      <c r="J70" s="14">
        <v>0</v>
      </c>
      <c r="K70" s="14">
        <v>0</v>
      </c>
      <c r="L70" s="16">
        <f t="shared" si="1"/>
        <v>0</v>
      </c>
      <c r="M70" s="14">
        <f>'[1]AFF OAX 2'!BH2251</f>
        <v>0</v>
      </c>
      <c r="N70" s="14">
        <v>0</v>
      </c>
      <c r="O70" s="14">
        <v>0</v>
      </c>
      <c r="P70" s="16">
        <f t="shared" si="2"/>
        <v>0</v>
      </c>
      <c r="Q70" s="16">
        <f>'[1]AFF OAX 2'!AT2251</f>
        <v>0</v>
      </c>
      <c r="R70" s="16">
        <v>0</v>
      </c>
      <c r="S70" s="16">
        <v>0</v>
      </c>
      <c r="T70" s="16">
        <f t="shared" si="3"/>
        <v>0</v>
      </c>
      <c r="U70" s="14">
        <f>'[1]AFF OAX 2'!AM2251</f>
        <v>6149630.4400000004</v>
      </c>
      <c r="V70" s="14">
        <f>'[1]AFF OAX 2'!AN2251</f>
        <v>0</v>
      </c>
      <c r="W70" s="14">
        <f>'[1]AFF OAX 2'!AP2251</f>
        <v>95259.199999999997</v>
      </c>
      <c r="X70" s="16">
        <f t="shared" si="4"/>
        <v>6244889.6400000006</v>
      </c>
      <c r="Y70" s="22">
        <f t="shared" si="11"/>
        <v>5511369.5599999996</v>
      </c>
      <c r="Z70" s="21">
        <f t="shared" si="11"/>
        <v>0</v>
      </c>
      <c r="AA70" s="14">
        <f t="shared" si="5"/>
        <v>204740.8</v>
      </c>
      <c r="AB70" s="14">
        <f>SUM(Y70:AA70)</f>
        <v>5716110.3599999994</v>
      </c>
    </row>
    <row r="71" spans="1:28" ht="49.5" hidden="1" customHeight="1">
      <c r="A71" s="1"/>
      <c r="B71" s="57"/>
      <c r="C71" s="12">
        <v>6000</v>
      </c>
      <c r="D71" s="13" t="s">
        <v>24</v>
      </c>
      <c r="E71" s="14">
        <v>0</v>
      </c>
      <c r="F71" s="14">
        <v>0</v>
      </c>
      <c r="G71" s="14">
        <v>0</v>
      </c>
      <c r="H71" s="15">
        <f t="shared" si="0"/>
        <v>0</v>
      </c>
      <c r="I71" s="14">
        <v>0</v>
      </c>
      <c r="J71" s="14">
        <v>0</v>
      </c>
      <c r="K71" s="14">
        <v>0</v>
      </c>
      <c r="L71" s="16">
        <f t="shared" si="1"/>
        <v>0</v>
      </c>
      <c r="M71" s="14">
        <v>0</v>
      </c>
      <c r="N71" s="14">
        <v>0</v>
      </c>
      <c r="O71" s="14">
        <v>0</v>
      </c>
      <c r="P71" s="16">
        <f t="shared" si="2"/>
        <v>0</v>
      </c>
      <c r="Q71" s="16"/>
      <c r="R71" s="16"/>
      <c r="S71" s="16"/>
      <c r="T71" s="16">
        <f t="shared" si="3"/>
        <v>0</v>
      </c>
      <c r="U71" s="14">
        <v>0</v>
      </c>
      <c r="V71" s="14">
        <v>0</v>
      </c>
      <c r="W71" s="14">
        <v>0</v>
      </c>
      <c r="X71" s="16">
        <f t="shared" si="4"/>
        <v>0</v>
      </c>
      <c r="Y71" s="23">
        <f t="shared" si="11"/>
        <v>0</v>
      </c>
      <c r="Z71" s="10">
        <f t="shared" si="11"/>
        <v>0</v>
      </c>
      <c r="AA71" s="14">
        <f t="shared" si="5"/>
        <v>0</v>
      </c>
      <c r="AB71" s="14">
        <f>H71-L71-P71-X71-T71</f>
        <v>0</v>
      </c>
    </row>
    <row r="72" spans="1:28" ht="64.5" customHeight="1">
      <c r="A72" s="1"/>
      <c r="B72" s="64">
        <v>10</v>
      </c>
      <c r="C72" s="18"/>
      <c r="D72" s="24" t="s">
        <v>33</v>
      </c>
      <c r="E72" s="20">
        <f>SUM(E73:E78)</f>
        <v>21980000</v>
      </c>
      <c r="F72" s="20">
        <f>SUM(F73:F78)</f>
        <v>0</v>
      </c>
      <c r="G72" s="20">
        <f>SUM(G73:G78)</f>
        <v>9718805</v>
      </c>
      <c r="H72" s="11">
        <f t="shared" si="0"/>
        <v>31698805</v>
      </c>
      <c r="I72" s="20">
        <f>SUM(I73:I78)</f>
        <v>5503120</v>
      </c>
      <c r="J72" s="20">
        <f>SUM(J73:J78)</f>
        <v>0</v>
      </c>
      <c r="K72" s="20">
        <f>SUM(K73:K78)</f>
        <v>0</v>
      </c>
      <c r="L72" s="10">
        <f t="shared" si="1"/>
        <v>5503120</v>
      </c>
      <c r="M72" s="20">
        <f>SUM(M73:M78)</f>
        <v>0</v>
      </c>
      <c r="N72" s="20">
        <f>SUM(N73:N78)</f>
        <v>0</v>
      </c>
      <c r="O72" s="20">
        <f>SUM(O73:O78)</f>
        <v>53000</v>
      </c>
      <c r="P72" s="10">
        <f t="shared" si="2"/>
        <v>53000</v>
      </c>
      <c r="Q72" s="10">
        <f>+Q73+Q74+Q75+Q77</f>
        <v>0</v>
      </c>
      <c r="R72" s="10">
        <f>+R73+R74+R75+R77</f>
        <v>0</v>
      </c>
      <c r="S72" s="10">
        <f>+S73+S74+S75+S77</f>
        <v>258100.74</v>
      </c>
      <c r="T72" s="10">
        <f t="shared" si="3"/>
        <v>258100.74</v>
      </c>
      <c r="U72" s="20">
        <f>SUM(U73:U78)</f>
        <v>12859979.02</v>
      </c>
      <c r="V72" s="20">
        <f>SUM(V73:V78)</f>
        <v>0</v>
      </c>
      <c r="W72" s="20">
        <f>SUM(W73:W78)</f>
        <v>3012583.5300000007</v>
      </c>
      <c r="X72" s="10">
        <f t="shared" si="4"/>
        <v>15872562.550000001</v>
      </c>
      <c r="Y72" s="20">
        <f t="shared" si="11"/>
        <v>3616900.9800000004</v>
      </c>
      <c r="Z72" s="10">
        <f t="shared" si="11"/>
        <v>0</v>
      </c>
      <c r="AA72" s="20">
        <f t="shared" si="5"/>
        <v>6395120.7299999986</v>
      </c>
      <c r="AB72" s="10">
        <f t="shared" ref="AB72:AB77" si="12">SUM(Y72:AA72)</f>
        <v>10012021.709999999</v>
      </c>
    </row>
    <row r="73" spans="1:28" ht="49.5" customHeight="1">
      <c r="A73" s="1"/>
      <c r="B73" s="56"/>
      <c r="C73" s="12">
        <v>1000</v>
      </c>
      <c r="D73" s="13" t="s">
        <v>19</v>
      </c>
      <c r="E73" s="14">
        <v>0</v>
      </c>
      <c r="F73" s="14">
        <v>0</v>
      </c>
      <c r="G73" s="14">
        <v>2668805</v>
      </c>
      <c r="H73" s="15">
        <f t="shared" ref="H73:H128" si="13">E73+F73+G73</f>
        <v>2668805</v>
      </c>
      <c r="I73" s="14">
        <v>0</v>
      </c>
      <c r="J73" s="14">
        <v>0</v>
      </c>
      <c r="K73" s="14">
        <f>'[1]AFF OAX 2'!BD2692</f>
        <v>0</v>
      </c>
      <c r="L73" s="16">
        <f t="shared" ref="L73:L127" si="14">I73+J73+K73</f>
        <v>0</v>
      </c>
      <c r="M73" s="14">
        <v>0</v>
      </c>
      <c r="N73" s="14">
        <v>0</v>
      </c>
      <c r="O73" s="14">
        <f>'[1]AFF OAX 2'!BK2692</f>
        <v>0</v>
      </c>
      <c r="P73" s="16">
        <f t="shared" ref="P73:P127" si="15">M73+N73+O73</f>
        <v>0</v>
      </c>
      <c r="Q73" s="16">
        <v>0</v>
      </c>
      <c r="R73" s="16">
        <v>0</v>
      </c>
      <c r="S73" s="16">
        <f>'[1]AFF OAX 2'!AW2692</f>
        <v>0</v>
      </c>
      <c r="T73" s="16">
        <f t="shared" ref="T73:T127" si="16">+Q73+R73+S73</f>
        <v>0</v>
      </c>
      <c r="U73" s="14">
        <v>0</v>
      </c>
      <c r="V73" s="14">
        <v>0</v>
      </c>
      <c r="W73" s="14">
        <f>'[1]AFF OAX 2'!AP2692</f>
        <v>2641647.8600000008</v>
      </c>
      <c r="X73" s="16">
        <f t="shared" ref="X73:X127" si="17">U73+V73+W73</f>
        <v>2641647.8600000008</v>
      </c>
      <c r="Y73" s="22">
        <f t="shared" si="11"/>
        <v>0</v>
      </c>
      <c r="Z73" s="21">
        <f t="shared" si="11"/>
        <v>0</v>
      </c>
      <c r="AA73" s="14">
        <f t="shared" si="5"/>
        <v>27157.139999999199</v>
      </c>
      <c r="AB73" s="14">
        <f t="shared" si="12"/>
        <v>27157.139999999199</v>
      </c>
    </row>
    <row r="74" spans="1:28" ht="49.5" customHeight="1">
      <c r="A74" s="1"/>
      <c r="B74" s="56"/>
      <c r="C74" s="12">
        <v>2000</v>
      </c>
      <c r="D74" s="13" t="s">
        <v>20</v>
      </c>
      <c r="E74" s="14">
        <v>180000</v>
      </c>
      <c r="F74" s="14">
        <v>0</v>
      </c>
      <c r="G74" s="14">
        <v>1050000</v>
      </c>
      <c r="H74" s="15">
        <f t="shared" si="13"/>
        <v>1230000</v>
      </c>
      <c r="I74" s="14">
        <f>'[1]AFF OAX 2'!BA2701</f>
        <v>0</v>
      </c>
      <c r="J74" s="14">
        <v>0</v>
      </c>
      <c r="K74" s="14">
        <f>'[1]AFF OAX 2'!BD2701</f>
        <v>0</v>
      </c>
      <c r="L74" s="16">
        <f t="shared" si="14"/>
        <v>0</v>
      </c>
      <c r="M74" s="14">
        <f>'[1]AFF OAX 2'!BH2701</f>
        <v>0</v>
      </c>
      <c r="N74" s="14">
        <v>0</v>
      </c>
      <c r="O74" s="14">
        <f>'[1]AFF OAX 2'!BK2701</f>
        <v>0</v>
      </c>
      <c r="P74" s="16">
        <f t="shared" si="15"/>
        <v>0</v>
      </c>
      <c r="Q74" s="16">
        <f>'[1]AFF OAX 2'!AT2701</f>
        <v>0</v>
      </c>
      <c r="R74" s="16">
        <v>0</v>
      </c>
      <c r="S74" s="16">
        <f>'[1]AFF OAX 2'!AW2701</f>
        <v>26068.74</v>
      </c>
      <c r="T74" s="16">
        <f t="shared" si="16"/>
        <v>26068.74</v>
      </c>
      <c r="U74" s="14">
        <f>'[1]AFF OAX 2'!AM2701</f>
        <v>144471.31</v>
      </c>
      <c r="V74" s="14">
        <v>0</v>
      </c>
      <c r="W74" s="14">
        <f>'[1]AFF OAX 2'!AP2701</f>
        <v>0</v>
      </c>
      <c r="X74" s="16">
        <f t="shared" si="17"/>
        <v>144471.31</v>
      </c>
      <c r="Y74" s="22">
        <f t="shared" si="11"/>
        <v>35528.69</v>
      </c>
      <c r="Z74" s="21">
        <f t="shared" si="11"/>
        <v>0</v>
      </c>
      <c r="AA74" s="14">
        <f t="shared" si="11"/>
        <v>1023931.26</v>
      </c>
      <c r="AB74" s="14">
        <f t="shared" si="12"/>
        <v>1059459.95</v>
      </c>
    </row>
    <row r="75" spans="1:28" ht="49.5" customHeight="1">
      <c r="A75" s="1"/>
      <c r="B75" s="56"/>
      <c r="C75" s="12">
        <v>3000</v>
      </c>
      <c r="D75" s="13" t="s">
        <v>21</v>
      </c>
      <c r="E75" s="14">
        <v>20500000</v>
      </c>
      <c r="F75" s="14">
        <v>0</v>
      </c>
      <c r="G75" s="14">
        <v>6000000</v>
      </c>
      <c r="H75" s="15">
        <f t="shared" si="13"/>
        <v>26500000</v>
      </c>
      <c r="I75" s="14">
        <f>'[1]AFF OAX 2'!BA2735</f>
        <v>5503120</v>
      </c>
      <c r="J75" s="14">
        <v>0</v>
      </c>
      <c r="K75" s="14">
        <f>'[1]AFF OAX 2'!BD2735</f>
        <v>0</v>
      </c>
      <c r="L75" s="16">
        <f t="shared" si="14"/>
        <v>5503120</v>
      </c>
      <c r="M75" s="14">
        <f>'[1]AFF OAX 2'!BH2735</f>
        <v>0</v>
      </c>
      <c r="N75" s="14">
        <v>0</v>
      </c>
      <c r="O75" s="14">
        <f>'[1]AFF OAX 2'!BK2735</f>
        <v>53000</v>
      </c>
      <c r="P75" s="16">
        <f t="shared" si="15"/>
        <v>53000</v>
      </c>
      <c r="Q75" s="16">
        <f>'[1]AFF OAX 2'!AT2735</f>
        <v>0</v>
      </c>
      <c r="R75" s="16">
        <v>0</v>
      </c>
      <c r="S75" s="16">
        <f>'[1]AFF OAX 2'!AW2735</f>
        <v>232032</v>
      </c>
      <c r="T75" s="16">
        <f t="shared" si="16"/>
        <v>232032</v>
      </c>
      <c r="U75" s="14">
        <f>'[1]AFF OAX 2'!AM2735</f>
        <v>11783621.709999999</v>
      </c>
      <c r="V75" s="14">
        <v>0</v>
      </c>
      <c r="W75" s="14">
        <f>'[1]AFF OAX 2'!AP2735</f>
        <v>370935.67000000004</v>
      </c>
      <c r="X75" s="16">
        <f t="shared" si="17"/>
        <v>12154557.379999999</v>
      </c>
      <c r="Y75" s="22">
        <f t="shared" si="11"/>
        <v>3213258.290000001</v>
      </c>
      <c r="Z75" s="21">
        <f t="shared" si="11"/>
        <v>0</v>
      </c>
      <c r="AA75" s="14">
        <f t="shared" si="11"/>
        <v>5344032.33</v>
      </c>
      <c r="AB75" s="14">
        <f t="shared" si="12"/>
        <v>8557290.620000001</v>
      </c>
    </row>
    <row r="76" spans="1:28" ht="54.95" hidden="1" customHeight="1">
      <c r="A76" s="1"/>
      <c r="B76" s="56"/>
      <c r="C76" s="12">
        <v>4000</v>
      </c>
      <c r="D76" s="13" t="s">
        <v>22</v>
      </c>
      <c r="E76" s="14">
        <v>0</v>
      </c>
      <c r="F76" s="14">
        <v>0</v>
      </c>
      <c r="G76" s="14">
        <v>0</v>
      </c>
      <c r="H76" s="15">
        <f t="shared" si="13"/>
        <v>0</v>
      </c>
      <c r="I76" s="14">
        <v>0</v>
      </c>
      <c r="J76" s="14">
        <v>0</v>
      </c>
      <c r="K76" s="14">
        <v>0</v>
      </c>
      <c r="L76" s="16">
        <f t="shared" si="14"/>
        <v>0</v>
      </c>
      <c r="M76" s="14">
        <v>0</v>
      </c>
      <c r="N76" s="14">
        <v>0</v>
      </c>
      <c r="O76" s="14">
        <v>0</v>
      </c>
      <c r="P76" s="16">
        <f t="shared" si="15"/>
        <v>0</v>
      </c>
      <c r="Q76" s="16"/>
      <c r="R76" s="16"/>
      <c r="S76" s="16"/>
      <c r="T76" s="16">
        <f t="shared" si="16"/>
        <v>0</v>
      </c>
      <c r="U76" s="14">
        <v>0</v>
      </c>
      <c r="V76" s="14">
        <v>0</v>
      </c>
      <c r="W76" s="14">
        <v>0</v>
      </c>
      <c r="X76" s="16">
        <f t="shared" si="17"/>
        <v>0</v>
      </c>
      <c r="Y76" s="22">
        <f t="shared" si="11"/>
        <v>0</v>
      </c>
      <c r="Z76" s="21">
        <f t="shared" si="11"/>
        <v>0</v>
      </c>
      <c r="AA76" s="14">
        <f t="shared" si="11"/>
        <v>0</v>
      </c>
      <c r="AB76" s="14">
        <f t="shared" si="12"/>
        <v>0</v>
      </c>
    </row>
    <row r="77" spans="1:28" ht="49.5" customHeight="1">
      <c r="A77" s="1"/>
      <c r="B77" s="56"/>
      <c r="C77" s="12">
        <v>5000</v>
      </c>
      <c r="D77" s="13" t="s">
        <v>23</v>
      </c>
      <c r="E77" s="14">
        <v>1300000</v>
      </c>
      <c r="F77" s="14">
        <v>0</v>
      </c>
      <c r="G77" s="14">
        <v>0</v>
      </c>
      <c r="H77" s="15">
        <f t="shared" si="13"/>
        <v>1300000</v>
      </c>
      <c r="I77" s="14">
        <f>'[1]AFF OAX 2'!BA2787</f>
        <v>0</v>
      </c>
      <c r="J77" s="14">
        <v>0</v>
      </c>
      <c r="K77" s="14">
        <v>0</v>
      </c>
      <c r="L77" s="16">
        <f t="shared" si="14"/>
        <v>0</v>
      </c>
      <c r="M77" s="14">
        <f>'[1]AFF OAX 2'!BH2787</f>
        <v>0</v>
      </c>
      <c r="N77" s="14">
        <v>0</v>
      </c>
      <c r="O77" s="14">
        <v>0</v>
      </c>
      <c r="P77" s="16">
        <f t="shared" si="15"/>
        <v>0</v>
      </c>
      <c r="Q77" s="16">
        <f>'[1]AFF OAX 2'!AT2787</f>
        <v>0</v>
      </c>
      <c r="R77" s="16">
        <v>0</v>
      </c>
      <c r="S77" s="16">
        <v>0</v>
      </c>
      <c r="T77" s="16">
        <f t="shared" si="16"/>
        <v>0</v>
      </c>
      <c r="U77" s="14">
        <f>'[1]AFF OAX 2'!AM2787</f>
        <v>931886</v>
      </c>
      <c r="V77" s="14">
        <v>0</v>
      </c>
      <c r="W77" s="14">
        <v>0</v>
      </c>
      <c r="X77" s="16">
        <f t="shared" si="17"/>
        <v>931886</v>
      </c>
      <c r="Y77" s="22">
        <f t="shared" si="11"/>
        <v>368114</v>
      </c>
      <c r="Z77" s="21">
        <f t="shared" si="11"/>
        <v>0</v>
      </c>
      <c r="AA77" s="14">
        <f t="shared" si="11"/>
        <v>0</v>
      </c>
      <c r="AB77" s="14">
        <f t="shared" si="12"/>
        <v>368114</v>
      </c>
    </row>
    <row r="78" spans="1:28" ht="49.5" hidden="1" customHeight="1">
      <c r="A78" s="1"/>
      <c r="B78" s="57"/>
      <c r="C78" s="12">
        <v>6000</v>
      </c>
      <c r="D78" s="13" t="s">
        <v>24</v>
      </c>
      <c r="E78" s="14">
        <v>0</v>
      </c>
      <c r="F78" s="14">
        <v>0</v>
      </c>
      <c r="G78" s="14">
        <v>0</v>
      </c>
      <c r="H78" s="15">
        <f t="shared" si="13"/>
        <v>0</v>
      </c>
      <c r="I78" s="14">
        <v>0</v>
      </c>
      <c r="J78" s="14">
        <v>0</v>
      </c>
      <c r="K78" s="14">
        <v>0</v>
      </c>
      <c r="L78" s="16">
        <f t="shared" si="14"/>
        <v>0</v>
      </c>
      <c r="M78" s="14">
        <v>0</v>
      </c>
      <c r="N78" s="14">
        <v>0</v>
      </c>
      <c r="O78" s="14">
        <v>0</v>
      </c>
      <c r="P78" s="16">
        <f t="shared" si="15"/>
        <v>0</v>
      </c>
      <c r="Q78" s="16"/>
      <c r="R78" s="16"/>
      <c r="S78" s="16"/>
      <c r="T78" s="16">
        <f t="shared" si="16"/>
        <v>0</v>
      </c>
      <c r="U78" s="14">
        <v>0</v>
      </c>
      <c r="V78" s="14">
        <v>0</v>
      </c>
      <c r="W78" s="14">
        <v>0</v>
      </c>
      <c r="X78" s="16">
        <f t="shared" si="17"/>
        <v>0</v>
      </c>
      <c r="Y78" s="23">
        <f t="shared" si="11"/>
        <v>0</v>
      </c>
      <c r="Z78" s="10">
        <f t="shared" si="11"/>
        <v>0</v>
      </c>
      <c r="AA78" s="14">
        <f t="shared" si="11"/>
        <v>0</v>
      </c>
      <c r="AB78" s="16">
        <f>Y78+Z78+AA78</f>
        <v>0</v>
      </c>
    </row>
    <row r="79" spans="1:28" ht="64.5" customHeight="1">
      <c r="A79" s="1"/>
      <c r="B79" s="64">
        <v>11</v>
      </c>
      <c r="C79" s="18"/>
      <c r="D79" s="19" t="s">
        <v>34</v>
      </c>
      <c r="E79" s="20">
        <f>SUM(E80:E85)</f>
        <v>2800000</v>
      </c>
      <c r="F79" s="20">
        <f>SUM(F80:F85)</f>
        <v>0</v>
      </c>
      <c r="G79" s="20">
        <f>SUM(G80:G85)</f>
        <v>4924564</v>
      </c>
      <c r="H79" s="11">
        <f t="shared" si="13"/>
        <v>7724564</v>
      </c>
      <c r="I79" s="20">
        <f>SUM(I80:I85)</f>
        <v>1895456.09</v>
      </c>
      <c r="J79" s="20">
        <f>SUM(J80:J85)</f>
        <v>0</v>
      </c>
      <c r="K79" s="20">
        <f>SUM(K80:K85)</f>
        <v>0</v>
      </c>
      <c r="L79" s="10">
        <f t="shared" si="14"/>
        <v>1895456.09</v>
      </c>
      <c r="M79" s="20">
        <f>SUM(M80:M85)</f>
        <v>0</v>
      </c>
      <c r="N79" s="20">
        <f>SUM(N80:N85)</f>
        <v>0</v>
      </c>
      <c r="O79" s="20">
        <f>SUM(O80:O85)</f>
        <v>486856.64</v>
      </c>
      <c r="P79" s="10">
        <f t="shared" si="15"/>
        <v>486856.64</v>
      </c>
      <c r="Q79" s="10">
        <f>+Q80+Q81+Q82+Q84</f>
        <v>0</v>
      </c>
      <c r="R79" s="10">
        <f>+R80+R81+R82+R84</f>
        <v>0</v>
      </c>
      <c r="S79" s="10">
        <f>+S80+S81+S82+S84</f>
        <v>0</v>
      </c>
      <c r="T79" s="10">
        <f t="shared" si="16"/>
        <v>0</v>
      </c>
      <c r="U79" s="20">
        <f>SUM(U80:U85)</f>
        <v>0</v>
      </c>
      <c r="V79" s="20">
        <f>SUM(V80:V85)</f>
        <v>0</v>
      </c>
      <c r="W79" s="20">
        <f>SUM(W80:W85)</f>
        <v>3339212.1900000004</v>
      </c>
      <c r="X79" s="10">
        <f t="shared" si="17"/>
        <v>3339212.1900000004</v>
      </c>
      <c r="Y79" s="20">
        <f t="shared" si="11"/>
        <v>904543.90999999992</v>
      </c>
      <c r="Z79" s="10">
        <f t="shared" si="11"/>
        <v>0</v>
      </c>
      <c r="AA79" s="20">
        <f t="shared" si="11"/>
        <v>1098495.17</v>
      </c>
      <c r="AB79" s="10">
        <f t="shared" ref="AB79:AB84" si="18">SUM(Y79:AA79)</f>
        <v>2003039.0799999998</v>
      </c>
    </row>
    <row r="80" spans="1:28" ht="49.5" customHeight="1">
      <c r="A80" s="1"/>
      <c r="B80" s="56"/>
      <c r="C80" s="12">
        <v>1000</v>
      </c>
      <c r="D80" s="13" t="s">
        <v>19</v>
      </c>
      <c r="E80" s="14">
        <v>0</v>
      </c>
      <c r="F80" s="14">
        <v>0</v>
      </c>
      <c r="G80" s="14">
        <v>4124564</v>
      </c>
      <c r="H80" s="15">
        <f t="shared" si="13"/>
        <v>4124564</v>
      </c>
      <c r="I80" s="14">
        <v>0</v>
      </c>
      <c r="J80" s="14">
        <v>0</v>
      </c>
      <c r="K80" s="14">
        <f>'[1]AFF OAX 2'!BD2904</f>
        <v>0</v>
      </c>
      <c r="L80" s="16">
        <f t="shared" si="14"/>
        <v>0</v>
      </c>
      <c r="M80" s="14">
        <v>0</v>
      </c>
      <c r="N80" s="14">
        <v>0</v>
      </c>
      <c r="O80" s="14">
        <f>'[1]AFF OAX 2'!BK2904</f>
        <v>0</v>
      </c>
      <c r="P80" s="16">
        <f t="shared" si="15"/>
        <v>0</v>
      </c>
      <c r="Q80" s="16">
        <v>0</v>
      </c>
      <c r="R80" s="16">
        <v>0</v>
      </c>
      <c r="S80" s="16">
        <f>'[1]AFF OAX 2'!AW2904</f>
        <v>0</v>
      </c>
      <c r="T80" s="16">
        <f t="shared" si="16"/>
        <v>0</v>
      </c>
      <c r="U80" s="14">
        <v>0</v>
      </c>
      <c r="V80" s="14">
        <v>0</v>
      </c>
      <c r="W80" s="14">
        <f>'[1]AFF OAX 2'!AP2904</f>
        <v>3339212.1900000004</v>
      </c>
      <c r="X80" s="16">
        <f t="shared" si="17"/>
        <v>3339212.1900000004</v>
      </c>
      <c r="Y80" s="22">
        <f t="shared" si="11"/>
        <v>0</v>
      </c>
      <c r="Z80" s="21">
        <f t="shared" si="11"/>
        <v>0</v>
      </c>
      <c r="AA80" s="14">
        <f t="shared" si="11"/>
        <v>785351.80999999959</v>
      </c>
      <c r="AB80" s="14">
        <f t="shared" si="18"/>
        <v>785351.80999999959</v>
      </c>
    </row>
    <row r="81" spans="1:28" ht="49.5" customHeight="1">
      <c r="A81" s="1"/>
      <c r="B81" s="56"/>
      <c r="C81" s="12">
        <v>2000</v>
      </c>
      <c r="D81" s="13" t="s">
        <v>20</v>
      </c>
      <c r="E81" s="14">
        <v>0</v>
      </c>
      <c r="F81" s="14">
        <v>0</v>
      </c>
      <c r="G81" s="14">
        <v>500000</v>
      </c>
      <c r="H81" s="15">
        <f t="shared" si="13"/>
        <v>500000</v>
      </c>
      <c r="I81" s="14">
        <v>0</v>
      </c>
      <c r="J81" s="14">
        <v>0</v>
      </c>
      <c r="K81" s="14">
        <f>'[1]AFF OAX 2'!BD2913</f>
        <v>0</v>
      </c>
      <c r="L81" s="16">
        <f t="shared" si="14"/>
        <v>0</v>
      </c>
      <c r="M81" s="14">
        <v>0</v>
      </c>
      <c r="N81" s="14">
        <v>0</v>
      </c>
      <c r="O81" s="14">
        <f>'[1]AFF OAX 2'!BK2913</f>
        <v>486856.64</v>
      </c>
      <c r="P81" s="16">
        <f t="shared" si="15"/>
        <v>486856.64</v>
      </c>
      <c r="Q81" s="16">
        <v>0</v>
      </c>
      <c r="R81" s="16">
        <v>0</v>
      </c>
      <c r="S81" s="16">
        <f>'[1]AFF OAX 2'!AW2913</f>
        <v>0</v>
      </c>
      <c r="T81" s="16">
        <f t="shared" si="16"/>
        <v>0</v>
      </c>
      <c r="U81" s="14">
        <v>0</v>
      </c>
      <c r="V81" s="14">
        <v>0</v>
      </c>
      <c r="W81" s="14">
        <f>'[1]AFF OAX 2'!AP2913</f>
        <v>0</v>
      </c>
      <c r="X81" s="16">
        <f t="shared" si="17"/>
        <v>0</v>
      </c>
      <c r="Y81" s="22">
        <f t="shared" si="11"/>
        <v>0</v>
      </c>
      <c r="Z81" s="21">
        <f t="shared" si="11"/>
        <v>0</v>
      </c>
      <c r="AA81" s="14">
        <f t="shared" si="11"/>
        <v>13143.359999999986</v>
      </c>
      <c r="AB81" s="14">
        <f t="shared" si="18"/>
        <v>13143.359999999986</v>
      </c>
    </row>
    <row r="82" spans="1:28" ht="49.5" customHeight="1">
      <c r="A82" s="1"/>
      <c r="B82" s="56"/>
      <c r="C82" s="12">
        <v>3000</v>
      </c>
      <c r="D82" s="13" t="s">
        <v>21</v>
      </c>
      <c r="E82" s="14">
        <v>1900000</v>
      </c>
      <c r="F82" s="14">
        <v>0</v>
      </c>
      <c r="G82" s="14">
        <v>300000</v>
      </c>
      <c r="H82" s="15">
        <f t="shared" si="13"/>
        <v>2200000</v>
      </c>
      <c r="I82" s="14">
        <f>'[1]AFF OAX 2'!BA2951</f>
        <v>1895456.09</v>
      </c>
      <c r="J82" s="14">
        <v>0</v>
      </c>
      <c r="K82" s="14">
        <f>'[1]AFF OAX 2'!BD2951</f>
        <v>0</v>
      </c>
      <c r="L82" s="16">
        <f t="shared" si="14"/>
        <v>1895456.09</v>
      </c>
      <c r="M82" s="14">
        <f>'[1]AFF OAX 2'!BH2951</f>
        <v>0</v>
      </c>
      <c r="N82" s="14">
        <v>0</v>
      </c>
      <c r="O82" s="14">
        <f>'[1]AFF OAX 2'!BK2951</f>
        <v>0</v>
      </c>
      <c r="P82" s="16">
        <f t="shared" si="15"/>
        <v>0</v>
      </c>
      <c r="Q82" s="16">
        <f>'[1]AFF OAX 2'!AT2951</f>
        <v>0</v>
      </c>
      <c r="R82" s="16">
        <v>0</v>
      </c>
      <c r="S82" s="16">
        <f>'[1]AFF OAX 2'!AW2951</f>
        <v>0</v>
      </c>
      <c r="T82" s="16">
        <f t="shared" si="16"/>
        <v>0</v>
      </c>
      <c r="U82" s="14">
        <f>'[1]AFF OAX 2'!AM2951</f>
        <v>0</v>
      </c>
      <c r="V82" s="14">
        <v>0</v>
      </c>
      <c r="W82" s="14">
        <f>'[1]AFF OAX 2'!AP2951</f>
        <v>0</v>
      </c>
      <c r="X82" s="16">
        <f t="shared" si="17"/>
        <v>0</v>
      </c>
      <c r="Y82" s="22">
        <f t="shared" si="11"/>
        <v>4543.9099999999162</v>
      </c>
      <c r="Z82" s="21">
        <f t="shared" si="11"/>
        <v>0</v>
      </c>
      <c r="AA82" s="14">
        <f t="shared" si="11"/>
        <v>300000</v>
      </c>
      <c r="AB82" s="14">
        <f t="shared" si="18"/>
        <v>304543.90999999992</v>
      </c>
    </row>
    <row r="83" spans="1:28" ht="54.95" hidden="1" customHeight="1">
      <c r="A83" s="1"/>
      <c r="B83" s="56"/>
      <c r="C83" s="12">
        <v>4000</v>
      </c>
      <c r="D83" s="13" t="s">
        <v>22</v>
      </c>
      <c r="E83" s="14">
        <v>0</v>
      </c>
      <c r="F83" s="14">
        <v>0</v>
      </c>
      <c r="G83" s="14">
        <v>0</v>
      </c>
      <c r="H83" s="15">
        <f t="shared" si="13"/>
        <v>0</v>
      </c>
      <c r="I83" s="14">
        <v>0</v>
      </c>
      <c r="J83" s="14">
        <v>0</v>
      </c>
      <c r="K83" s="14">
        <v>0</v>
      </c>
      <c r="L83" s="16">
        <f t="shared" si="14"/>
        <v>0</v>
      </c>
      <c r="M83" s="14">
        <v>0</v>
      </c>
      <c r="N83" s="14">
        <v>0</v>
      </c>
      <c r="O83" s="14">
        <v>0</v>
      </c>
      <c r="P83" s="16">
        <f t="shared" si="15"/>
        <v>0</v>
      </c>
      <c r="Q83" s="16"/>
      <c r="R83" s="16"/>
      <c r="S83" s="16"/>
      <c r="T83" s="16">
        <f t="shared" si="16"/>
        <v>0</v>
      </c>
      <c r="U83" s="14">
        <v>0</v>
      </c>
      <c r="V83" s="14">
        <v>0</v>
      </c>
      <c r="W83" s="14">
        <v>0</v>
      </c>
      <c r="X83" s="16">
        <f t="shared" si="17"/>
        <v>0</v>
      </c>
      <c r="Y83" s="22">
        <f t="shared" si="11"/>
        <v>0</v>
      </c>
      <c r="Z83" s="21">
        <f t="shared" si="11"/>
        <v>0</v>
      </c>
      <c r="AA83" s="14">
        <f t="shared" si="11"/>
        <v>0</v>
      </c>
      <c r="AB83" s="14">
        <f t="shared" si="18"/>
        <v>0</v>
      </c>
    </row>
    <row r="84" spans="1:28" ht="49.5" customHeight="1">
      <c r="A84" s="1"/>
      <c r="B84" s="56"/>
      <c r="C84" s="12">
        <v>5000</v>
      </c>
      <c r="D84" s="13" t="s">
        <v>23</v>
      </c>
      <c r="E84" s="14">
        <v>900000</v>
      </c>
      <c r="F84" s="14">
        <v>0</v>
      </c>
      <c r="G84" s="14">
        <v>0</v>
      </c>
      <c r="H84" s="15">
        <f t="shared" si="13"/>
        <v>900000</v>
      </c>
      <c r="I84" s="14">
        <f>'[1]AFF OAX 2'!BA3418</f>
        <v>0</v>
      </c>
      <c r="J84" s="14">
        <v>0</v>
      </c>
      <c r="K84" s="14">
        <v>0</v>
      </c>
      <c r="L84" s="16">
        <f t="shared" si="14"/>
        <v>0</v>
      </c>
      <c r="M84" s="14">
        <f>'[1]AFF OAX 2'!BH3418</f>
        <v>0</v>
      </c>
      <c r="N84" s="14">
        <v>0</v>
      </c>
      <c r="O84" s="14">
        <v>0</v>
      </c>
      <c r="P84" s="16">
        <f t="shared" si="15"/>
        <v>0</v>
      </c>
      <c r="Q84" s="16">
        <f>'[1]AFF OAX 2'!AT3418</f>
        <v>0</v>
      </c>
      <c r="R84" s="16">
        <v>0</v>
      </c>
      <c r="S84" s="16">
        <v>0</v>
      </c>
      <c r="T84" s="16">
        <f t="shared" si="16"/>
        <v>0</v>
      </c>
      <c r="U84" s="14">
        <f>'[1]AFF OAX 2'!AM3418</f>
        <v>0</v>
      </c>
      <c r="V84" s="14">
        <v>0</v>
      </c>
      <c r="W84" s="14">
        <v>0</v>
      </c>
      <c r="X84" s="16">
        <f t="shared" si="17"/>
        <v>0</v>
      </c>
      <c r="Y84" s="22">
        <f t="shared" si="11"/>
        <v>900000</v>
      </c>
      <c r="Z84" s="21">
        <f t="shared" si="11"/>
        <v>0</v>
      </c>
      <c r="AA84" s="14">
        <f t="shared" si="11"/>
        <v>0</v>
      </c>
      <c r="AB84" s="14">
        <f t="shared" si="18"/>
        <v>900000</v>
      </c>
    </row>
    <row r="85" spans="1:28" ht="49.5" hidden="1" customHeight="1">
      <c r="A85" s="1"/>
      <c r="B85" s="57"/>
      <c r="C85" s="12">
        <v>6000</v>
      </c>
      <c r="D85" s="13" t="s">
        <v>24</v>
      </c>
      <c r="E85" s="14">
        <v>0</v>
      </c>
      <c r="F85" s="14">
        <v>0</v>
      </c>
      <c r="G85" s="14">
        <v>0</v>
      </c>
      <c r="H85" s="15">
        <f t="shared" si="13"/>
        <v>0</v>
      </c>
      <c r="I85" s="14">
        <v>0</v>
      </c>
      <c r="J85" s="14">
        <v>0</v>
      </c>
      <c r="K85" s="14">
        <v>0</v>
      </c>
      <c r="L85" s="16">
        <f t="shared" si="14"/>
        <v>0</v>
      </c>
      <c r="M85" s="14">
        <v>0</v>
      </c>
      <c r="N85" s="14">
        <v>0</v>
      </c>
      <c r="O85" s="14">
        <v>0</v>
      </c>
      <c r="P85" s="16">
        <f t="shared" si="15"/>
        <v>0</v>
      </c>
      <c r="Q85" s="16"/>
      <c r="R85" s="16"/>
      <c r="S85" s="16"/>
      <c r="T85" s="16">
        <f t="shared" si="16"/>
        <v>0</v>
      </c>
      <c r="U85" s="14">
        <v>0</v>
      </c>
      <c r="V85" s="14">
        <v>0</v>
      </c>
      <c r="W85" s="14">
        <v>0</v>
      </c>
      <c r="X85" s="16">
        <f t="shared" si="17"/>
        <v>0</v>
      </c>
      <c r="Y85" s="23">
        <f t="shared" si="11"/>
        <v>0</v>
      </c>
      <c r="Z85" s="10">
        <f t="shared" si="11"/>
        <v>0</v>
      </c>
      <c r="AA85" s="14">
        <f t="shared" si="11"/>
        <v>0</v>
      </c>
      <c r="AB85" s="16">
        <f>Y85+Z85+AA85</f>
        <v>0</v>
      </c>
    </row>
    <row r="86" spans="1:28" ht="64.5" customHeight="1">
      <c r="A86" s="1"/>
      <c r="B86" s="64">
        <v>12</v>
      </c>
      <c r="C86" s="18"/>
      <c r="D86" s="19" t="s">
        <v>35</v>
      </c>
      <c r="E86" s="20">
        <f>SUM(E87:E92)</f>
        <v>11600000</v>
      </c>
      <c r="F86" s="20">
        <f>SUM(F87:F92)</f>
        <v>0</v>
      </c>
      <c r="G86" s="20">
        <f>SUM(G87:G92)</f>
        <v>9300000</v>
      </c>
      <c r="H86" s="11">
        <f t="shared" si="13"/>
        <v>20900000</v>
      </c>
      <c r="I86" s="20">
        <f>SUM(I87:I92)</f>
        <v>0</v>
      </c>
      <c r="J86" s="20">
        <f>SUM(J87:J92)</f>
        <v>0</v>
      </c>
      <c r="K86" s="20">
        <f>SUM(K87:K92)</f>
        <v>0</v>
      </c>
      <c r="L86" s="10">
        <f t="shared" si="14"/>
        <v>0</v>
      </c>
      <c r="M86" s="20">
        <f>SUM(M87:M92)</f>
        <v>9688864.2300000004</v>
      </c>
      <c r="N86" s="20">
        <f>SUM(N87:N92)</f>
        <v>0</v>
      </c>
      <c r="O86" s="20">
        <f>SUM(O87:O92)</f>
        <v>221671.26</v>
      </c>
      <c r="P86" s="10">
        <f t="shared" si="15"/>
        <v>9910535.4900000002</v>
      </c>
      <c r="Q86" s="10">
        <f>+Q87+Q89+Q91</f>
        <v>0</v>
      </c>
      <c r="R86" s="10">
        <f>+R87+R89+R91</f>
        <v>0</v>
      </c>
      <c r="S86" s="10">
        <f>+S87+S89+S91</f>
        <v>0</v>
      </c>
      <c r="T86" s="10">
        <f t="shared" si="16"/>
        <v>0</v>
      </c>
      <c r="U86" s="20">
        <f>SUM(U87:U92)</f>
        <v>592528</v>
      </c>
      <c r="V86" s="20">
        <f>SUM(V87:V92)</f>
        <v>0</v>
      </c>
      <c r="W86" s="20">
        <f>SUM(W87:W92)</f>
        <v>6905133.8000000017</v>
      </c>
      <c r="X86" s="10">
        <f t="shared" si="17"/>
        <v>7497661.8000000017</v>
      </c>
      <c r="Y86" s="20">
        <f t="shared" si="11"/>
        <v>1318607.7699999996</v>
      </c>
      <c r="Z86" s="10">
        <f t="shared" si="11"/>
        <v>0</v>
      </c>
      <c r="AA86" s="20">
        <f t="shared" si="11"/>
        <v>2173194.9399999985</v>
      </c>
      <c r="AB86" s="10">
        <f t="shared" ref="AB86:AB91" si="19">SUM(Y86:AA86)</f>
        <v>3491802.7099999981</v>
      </c>
    </row>
    <row r="87" spans="1:28" ht="49.5" customHeight="1">
      <c r="A87" s="1"/>
      <c r="B87" s="56"/>
      <c r="C87" s="12">
        <v>1000</v>
      </c>
      <c r="D87" s="13" t="s">
        <v>19</v>
      </c>
      <c r="E87" s="14">
        <v>0</v>
      </c>
      <c r="F87" s="14">
        <v>0</v>
      </c>
      <c r="G87" s="14">
        <v>7000000</v>
      </c>
      <c r="H87" s="15">
        <f t="shared" si="13"/>
        <v>7000000</v>
      </c>
      <c r="I87" s="14">
        <v>0</v>
      </c>
      <c r="J87" s="14">
        <v>0</v>
      </c>
      <c r="K87" s="14">
        <f>'[1]AFF OAX 2'!BD3111</f>
        <v>0</v>
      </c>
      <c r="L87" s="16">
        <f t="shared" si="14"/>
        <v>0</v>
      </c>
      <c r="M87" s="14">
        <v>0</v>
      </c>
      <c r="N87" s="14">
        <v>0</v>
      </c>
      <c r="O87" s="14">
        <f>'[1]AFF OAX 2'!BK3111</f>
        <v>0</v>
      </c>
      <c r="P87" s="16">
        <f t="shared" si="15"/>
        <v>0</v>
      </c>
      <c r="Q87" s="16">
        <v>0</v>
      </c>
      <c r="R87" s="16">
        <v>0</v>
      </c>
      <c r="S87" s="16">
        <f>'[1]AFF OAX 2'!AW3111</f>
        <v>0</v>
      </c>
      <c r="T87" s="16">
        <f t="shared" si="16"/>
        <v>0</v>
      </c>
      <c r="U87" s="14">
        <v>0</v>
      </c>
      <c r="V87" s="14">
        <v>0</v>
      </c>
      <c r="W87" s="14">
        <f>'[1]AFF OAX 2'!AP3111</f>
        <v>6905133.8000000017</v>
      </c>
      <c r="X87" s="16">
        <f t="shared" si="17"/>
        <v>6905133.8000000017</v>
      </c>
      <c r="Y87" s="22">
        <f t="shared" si="11"/>
        <v>0</v>
      </c>
      <c r="Z87" s="21">
        <f t="shared" si="11"/>
        <v>0</v>
      </c>
      <c r="AA87" s="14">
        <f t="shared" si="11"/>
        <v>94866.199999998324</v>
      </c>
      <c r="AB87" s="14">
        <f t="shared" si="19"/>
        <v>94866.199999998324</v>
      </c>
    </row>
    <row r="88" spans="1:28" ht="49.5" hidden="1" customHeight="1">
      <c r="A88" s="1"/>
      <c r="B88" s="56"/>
      <c r="C88" s="12">
        <v>2000</v>
      </c>
      <c r="D88" s="13" t="s">
        <v>20</v>
      </c>
      <c r="E88" s="14">
        <v>0</v>
      </c>
      <c r="F88" s="14">
        <v>0</v>
      </c>
      <c r="G88" s="14">
        <v>0</v>
      </c>
      <c r="H88" s="15">
        <f t="shared" si="13"/>
        <v>0</v>
      </c>
      <c r="I88" s="14">
        <v>0</v>
      </c>
      <c r="J88" s="14">
        <v>0</v>
      </c>
      <c r="K88" s="14">
        <v>0</v>
      </c>
      <c r="L88" s="16">
        <f t="shared" si="14"/>
        <v>0</v>
      </c>
      <c r="M88" s="14">
        <v>0</v>
      </c>
      <c r="N88" s="14">
        <v>0</v>
      </c>
      <c r="O88" s="14">
        <v>0</v>
      </c>
      <c r="P88" s="16">
        <f t="shared" si="15"/>
        <v>0</v>
      </c>
      <c r="Q88" s="16"/>
      <c r="R88" s="16"/>
      <c r="S88" s="16"/>
      <c r="T88" s="16">
        <f t="shared" si="16"/>
        <v>0</v>
      </c>
      <c r="U88" s="14">
        <v>0</v>
      </c>
      <c r="V88" s="14">
        <v>0</v>
      </c>
      <c r="W88" s="14">
        <v>0</v>
      </c>
      <c r="X88" s="16">
        <f t="shared" si="17"/>
        <v>0</v>
      </c>
      <c r="Y88" s="22">
        <f t="shared" si="11"/>
        <v>0</v>
      </c>
      <c r="Z88" s="21">
        <f t="shared" si="11"/>
        <v>0</v>
      </c>
      <c r="AA88" s="14">
        <f t="shared" si="11"/>
        <v>0</v>
      </c>
      <c r="AB88" s="14">
        <f t="shared" si="19"/>
        <v>0</v>
      </c>
    </row>
    <row r="89" spans="1:28" ht="49.5" customHeight="1">
      <c r="A89" s="1"/>
      <c r="B89" s="56"/>
      <c r="C89" s="12">
        <v>3000</v>
      </c>
      <c r="D89" s="13" t="s">
        <v>21</v>
      </c>
      <c r="E89" s="14">
        <v>11000000</v>
      </c>
      <c r="F89" s="14">
        <v>0</v>
      </c>
      <c r="G89" s="14">
        <v>2300000</v>
      </c>
      <c r="H89" s="15">
        <f t="shared" si="13"/>
        <v>13300000</v>
      </c>
      <c r="I89" s="14">
        <f>'[1]AFF OAX 2'!BA3156</f>
        <v>0</v>
      </c>
      <c r="J89" s="14">
        <v>0</v>
      </c>
      <c r="K89" s="14">
        <f>'[1]AFF OAX 2'!BD3156</f>
        <v>0</v>
      </c>
      <c r="L89" s="16">
        <f t="shared" si="14"/>
        <v>0</v>
      </c>
      <c r="M89" s="14">
        <f>'[1]AFF OAX 2'!BH3156</f>
        <v>9688864.2300000004</v>
      </c>
      <c r="N89" s="14">
        <v>0</v>
      </c>
      <c r="O89" s="14">
        <f>'[1]AFF OAX 2'!BK3156</f>
        <v>221671.26</v>
      </c>
      <c r="P89" s="16">
        <f t="shared" si="15"/>
        <v>9910535.4900000002</v>
      </c>
      <c r="Q89" s="16">
        <f>'[1]AFF OAX 2'!AT3156</f>
        <v>0</v>
      </c>
      <c r="R89" s="16">
        <v>0</v>
      </c>
      <c r="S89" s="16">
        <f>'[1]AFF OAX 2'!AW3156</f>
        <v>0</v>
      </c>
      <c r="T89" s="16">
        <f t="shared" si="16"/>
        <v>0</v>
      </c>
      <c r="U89" s="14">
        <f>'[1]AFF OAX 2'!AM3156</f>
        <v>0</v>
      </c>
      <c r="V89" s="14">
        <v>0</v>
      </c>
      <c r="W89" s="14">
        <f>'[1]AFF OAX 2'!AP3156</f>
        <v>0</v>
      </c>
      <c r="X89" s="16">
        <f t="shared" si="17"/>
        <v>0</v>
      </c>
      <c r="Y89" s="22">
        <f t="shared" si="11"/>
        <v>1311135.7699999996</v>
      </c>
      <c r="Z89" s="21">
        <f t="shared" si="11"/>
        <v>0</v>
      </c>
      <c r="AA89" s="14">
        <f t="shared" si="11"/>
        <v>2078328.74</v>
      </c>
      <c r="AB89" s="14">
        <f t="shared" si="19"/>
        <v>3389464.51</v>
      </c>
    </row>
    <row r="90" spans="1:28" ht="54.95" hidden="1" customHeight="1">
      <c r="A90" s="1"/>
      <c r="B90" s="56"/>
      <c r="C90" s="12">
        <v>4000</v>
      </c>
      <c r="D90" s="13" t="s">
        <v>22</v>
      </c>
      <c r="E90" s="14">
        <v>0</v>
      </c>
      <c r="F90" s="14">
        <v>0</v>
      </c>
      <c r="G90" s="14">
        <v>0</v>
      </c>
      <c r="H90" s="15">
        <f t="shared" si="13"/>
        <v>0</v>
      </c>
      <c r="I90" s="14">
        <v>0</v>
      </c>
      <c r="J90" s="14">
        <v>0</v>
      </c>
      <c r="K90" s="14">
        <v>0</v>
      </c>
      <c r="L90" s="16">
        <f t="shared" si="14"/>
        <v>0</v>
      </c>
      <c r="M90" s="14">
        <v>0</v>
      </c>
      <c r="N90" s="14">
        <v>0</v>
      </c>
      <c r="O90" s="14">
        <v>0</v>
      </c>
      <c r="P90" s="16">
        <f t="shared" si="15"/>
        <v>0</v>
      </c>
      <c r="Q90" s="16"/>
      <c r="R90" s="16"/>
      <c r="S90" s="16"/>
      <c r="T90" s="16">
        <f t="shared" si="16"/>
        <v>0</v>
      </c>
      <c r="U90" s="14">
        <v>0</v>
      </c>
      <c r="V90" s="14">
        <v>0</v>
      </c>
      <c r="W90" s="14">
        <v>0</v>
      </c>
      <c r="X90" s="16">
        <f t="shared" si="17"/>
        <v>0</v>
      </c>
      <c r="Y90" s="22">
        <f t="shared" si="11"/>
        <v>0</v>
      </c>
      <c r="Z90" s="21">
        <f t="shared" si="11"/>
        <v>0</v>
      </c>
      <c r="AA90" s="14">
        <f t="shared" si="11"/>
        <v>0</v>
      </c>
      <c r="AB90" s="14">
        <f t="shared" si="19"/>
        <v>0</v>
      </c>
    </row>
    <row r="91" spans="1:28" ht="49.5" customHeight="1">
      <c r="A91" s="1"/>
      <c r="B91" s="56"/>
      <c r="C91" s="12">
        <v>5000</v>
      </c>
      <c r="D91" s="13" t="s">
        <v>23</v>
      </c>
      <c r="E91" s="14">
        <v>600000</v>
      </c>
      <c r="F91" s="14">
        <v>0</v>
      </c>
      <c r="G91" s="14">
        <v>0</v>
      </c>
      <c r="H91" s="15">
        <f t="shared" si="13"/>
        <v>600000</v>
      </c>
      <c r="I91" s="14">
        <f>'[1]AFF OAX 2'!BA3222</f>
        <v>0</v>
      </c>
      <c r="J91" s="14">
        <v>0</v>
      </c>
      <c r="K91" s="14">
        <v>0</v>
      </c>
      <c r="L91" s="16">
        <f t="shared" si="14"/>
        <v>0</v>
      </c>
      <c r="M91" s="14">
        <f>'[1]AFF OAX 2'!BH3222</f>
        <v>0</v>
      </c>
      <c r="N91" s="14">
        <v>0</v>
      </c>
      <c r="O91" s="14">
        <v>0</v>
      </c>
      <c r="P91" s="16">
        <f t="shared" si="15"/>
        <v>0</v>
      </c>
      <c r="Q91" s="16">
        <f>'[1]AFF OAX 2'!AT3222</f>
        <v>0</v>
      </c>
      <c r="R91" s="16">
        <v>0</v>
      </c>
      <c r="S91" s="16">
        <v>0</v>
      </c>
      <c r="T91" s="16">
        <f t="shared" si="16"/>
        <v>0</v>
      </c>
      <c r="U91" s="14">
        <f>'[1]AFF OAX 2'!AM3222</f>
        <v>592528</v>
      </c>
      <c r="V91" s="14">
        <v>0</v>
      </c>
      <c r="W91" s="14">
        <v>0</v>
      </c>
      <c r="X91" s="16">
        <f t="shared" si="17"/>
        <v>592528</v>
      </c>
      <c r="Y91" s="22">
        <f t="shared" si="11"/>
        <v>7472</v>
      </c>
      <c r="Z91" s="21">
        <f t="shared" si="11"/>
        <v>0</v>
      </c>
      <c r="AA91" s="14">
        <f t="shared" si="11"/>
        <v>0</v>
      </c>
      <c r="AB91" s="14">
        <f t="shared" si="19"/>
        <v>7472</v>
      </c>
    </row>
    <row r="92" spans="1:28" ht="49.5" hidden="1" customHeight="1">
      <c r="A92" s="1"/>
      <c r="B92" s="57"/>
      <c r="C92" s="12">
        <v>6000</v>
      </c>
      <c r="D92" s="13" t="s">
        <v>24</v>
      </c>
      <c r="E92" s="14">
        <v>0</v>
      </c>
      <c r="F92" s="14">
        <v>0</v>
      </c>
      <c r="G92" s="14">
        <v>0</v>
      </c>
      <c r="H92" s="15">
        <f t="shared" si="13"/>
        <v>0</v>
      </c>
      <c r="I92" s="14">
        <v>0</v>
      </c>
      <c r="J92" s="14">
        <v>0</v>
      </c>
      <c r="K92" s="14">
        <v>0</v>
      </c>
      <c r="L92" s="16">
        <f t="shared" si="14"/>
        <v>0</v>
      </c>
      <c r="M92" s="14">
        <v>0</v>
      </c>
      <c r="N92" s="14">
        <v>0</v>
      </c>
      <c r="O92" s="14">
        <v>0</v>
      </c>
      <c r="P92" s="16">
        <f t="shared" si="15"/>
        <v>0</v>
      </c>
      <c r="Q92" s="16"/>
      <c r="R92" s="16"/>
      <c r="S92" s="16"/>
      <c r="T92" s="16">
        <f t="shared" si="16"/>
        <v>0</v>
      </c>
      <c r="U92" s="14">
        <v>0</v>
      </c>
      <c r="V92" s="14">
        <v>0</v>
      </c>
      <c r="W92" s="14">
        <v>0</v>
      </c>
      <c r="X92" s="16">
        <f t="shared" si="17"/>
        <v>0</v>
      </c>
      <c r="Y92" s="23">
        <f t="shared" si="11"/>
        <v>0</v>
      </c>
      <c r="Z92" s="10">
        <f t="shared" si="11"/>
        <v>0</v>
      </c>
      <c r="AA92" s="14">
        <f t="shared" si="11"/>
        <v>0</v>
      </c>
      <c r="AB92" s="16">
        <f>Y92+Z92+AA92</f>
        <v>0</v>
      </c>
    </row>
    <row r="93" spans="1:28" ht="64.5" customHeight="1">
      <c r="A93" s="1"/>
      <c r="B93" s="64">
        <v>13</v>
      </c>
      <c r="C93" s="18"/>
      <c r="D93" s="24" t="s">
        <v>36</v>
      </c>
      <c r="E93" s="20">
        <f>SUM(E94:E99)</f>
        <v>100000</v>
      </c>
      <c r="F93" s="20">
        <f>SUM(F94:F99)</f>
        <v>0</v>
      </c>
      <c r="G93" s="20">
        <f>SUM(G94:G99)</f>
        <v>5500000</v>
      </c>
      <c r="H93" s="11">
        <f t="shared" si="13"/>
        <v>5600000</v>
      </c>
      <c r="I93" s="20">
        <f>SUM(I94:I99)</f>
        <v>0</v>
      </c>
      <c r="J93" s="20">
        <f>SUM(J94:J99)</f>
        <v>0</v>
      </c>
      <c r="K93" s="20">
        <f>SUM(K94:K99)</f>
        <v>99998.91</v>
      </c>
      <c r="L93" s="10">
        <f t="shared" si="14"/>
        <v>99998.91</v>
      </c>
      <c r="M93" s="20">
        <f>SUM(M94:M99)</f>
        <v>0</v>
      </c>
      <c r="N93" s="20">
        <f>SUM(N94:N99)</f>
        <v>0</v>
      </c>
      <c r="O93" s="20">
        <f>SUM(O94:O99)</f>
        <v>246622.59000000003</v>
      </c>
      <c r="P93" s="10">
        <f t="shared" si="15"/>
        <v>246622.59000000003</v>
      </c>
      <c r="Q93" s="10">
        <f>SUM(Q94:Q98)</f>
        <v>0</v>
      </c>
      <c r="R93" s="10">
        <f>SUM(R94:R98)</f>
        <v>0</v>
      </c>
      <c r="S93" s="10">
        <f>SUM(S94:S98)</f>
        <v>1098187.5</v>
      </c>
      <c r="T93" s="10">
        <f t="shared" si="16"/>
        <v>1098187.5</v>
      </c>
      <c r="U93" s="20">
        <f>SUM(U94:U99)</f>
        <v>92500</v>
      </c>
      <c r="V93" s="20">
        <f>SUM(V94:V99)</f>
        <v>0</v>
      </c>
      <c r="W93" s="20">
        <f>SUM(W94:W99)</f>
        <v>2366386.6199999992</v>
      </c>
      <c r="X93" s="10">
        <f t="shared" si="17"/>
        <v>2458886.6199999992</v>
      </c>
      <c r="Y93" s="20">
        <f t="shared" si="11"/>
        <v>7500</v>
      </c>
      <c r="Z93" s="10">
        <f t="shared" si="11"/>
        <v>0</v>
      </c>
      <c r="AA93" s="20">
        <f t="shared" si="11"/>
        <v>1688804.3800000008</v>
      </c>
      <c r="AB93" s="10">
        <f t="shared" ref="AB93:AB98" si="20">SUM(Y93:AA93)</f>
        <v>1696304.3800000008</v>
      </c>
    </row>
    <row r="94" spans="1:28" ht="49.5" customHeight="1">
      <c r="A94" s="1"/>
      <c r="B94" s="56"/>
      <c r="C94" s="12">
        <v>1000</v>
      </c>
      <c r="D94" s="13" t="s">
        <v>19</v>
      </c>
      <c r="E94" s="14">
        <v>0</v>
      </c>
      <c r="F94" s="14">
        <v>0</v>
      </c>
      <c r="G94" s="14">
        <v>2500000</v>
      </c>
      <c r="H94" s="15">
        <f t="shared" si="13"/>
        <v>2500000</v>
      </c>
      <c r="I94" s="14">
        <v>0</v>
      </c>
      <c r="J94" s="14">
        <v>0</v>
      </c>
      <c r="K94" s="14">
        <f>'[1]AFF OAX 2'!BD3317</f>
        <v>0</v>
      </c>
      <c r="L94" s="16">
        <f t="shared" si="14"/>
        <v>0</v>
      </c>
      <c r="M94" s="14">
        <v>0</v>
      </c>
      <c r="N94" s="14">
        <v>0</v>
      </c>
      <c r="O94" s="14">
        <f>'[1]AFF OAX 2'!BK3317</f>
        <v>0</v>
      </c>
      <c r="P94" s="16">
        <f t="shared" si="15"/>
        <v>0</v>
      </c>
      <c r="Q94" s="16">
        <v>0</v>
      </c>
      <c r="R94" s="16">
        <v>0</v>
      </c>
      <c r="S94" s="16">
        <f>'[1]AFF OAX 2'!AW3317</f>
        <v>0</v>
      </c>
      <c r="T94" s="16">
        <f t="shared" si="16"/>
        <v>0</v>
      </c>
      <c r="U94" s="14">
        <v>0</v>
      </c>
      <c r="V94" s="14">
        <v>0</v>
      </c>
      <c r="W94" s="14">
        <f>'[1]AFF OAX 2'!AP3317</f>
        <v>2366386.6199999992</v>
      </c>
      <c r="X94" s="16">
        <f t="shared" si="17"/>
        <v>2366386.6199999992</v>
      </c>
      <c r="Y94" s="22">
        <f t="shared" ref="Y94:AA126" si="21">E94-I94-M94-Q94-U94</f>
        <v>0</v>
      </c>
      <c r="Z94" s="21">
        <f t="shared" si="21"/>
        <v>0</v>
      </c>
      <c r="AA94" s="14">
        <f t="shared" si="21"/>
        <v>133613.38000000082</v>
      </c>
      <c r="AB94" s="14">
        <f t="shared" si="20"/>
        <v>133613.38000000082</v>
      </c>
    </row>
    <row r="95" spans="1:28" ht="49.5" customHeight="1">
      <c r="A95" s="1"/>
      <c r="B95" s="56"/>
      <c r="C95" s="12">
        <v>2000</v>
      </c>
      <c r="D95" s="13" t="s">
        <v>20</v>
      </c>
      <c r="E95" s="14">
        <v>0</v>
      </c>
      <c r="F95" s="14">
        <v>0</v>
      </c>
      <c r="G95" s="14">
        <v>600000</v>
      </c>
      <c r="H95" s="15">
        <f t="shared" si="13"/>
        <v>600000</v>
      </c>
      <c r="I95" s="14">
        <v>0</v>
      </c>
      <c r="J95" s="14">
        <v>0</v>
      </c>
      <c r="K95" s="14">
        <f>'[1]AFF OAX 2'!BD3326</f>
        <v>99998.91</v>
      </c>
      <c r="L95" s="16">
        <f t="shared" si="14"/>
        <v>99998.91</v>
      </c>
      <c r="M95" s="14">
        <v>0</v>
      </c>
      <c r="N95" s="14">
        <v>0</v>
      </c>
      <c r="O95" s="14">
        <f>'[1]AFF OAX 2'!BK3326</f>
        <v>246622.59000000003</v>
      </c>
      <c r="P95" s="16">
        <f t="shared" si="15"/>
        <v>246622.59000000003</v>
      </c>
      <c r="Q95" s="16">
        <v>0</v>
      </c>
      <c r="R95" s="16">
        <v>0</v>
      </c>
      <c r="S95" s="16">
        <f>'[1]AFF OAX 2'!AW3326</f>
        <v>98187.5</v>
      </c>
      <c r="T95" s="16">
        <f t="shared" si="16"/>
        <v>98187.5</v>
      </c>
      <c r="U95" s="14">
        <v>0</v>
      </c>
      <c r="V95" s="14">
        <v>0</v>
      </c>
      <c r="W95" s="14">
        <f>'[1]AFF OAX 2'!AP3326</f>
        <v>0</v>
      </c>
      <c r="X95" s="16">
        <f t="shared" si="17"/>
        <v>0</v>
      </c>
      <c r="Y95" s="22">
        <f t="shared" si="21"/>
        <v>0</v>
      </c>
      <c r="Z95" s="21">
        <f t="shared" si="21"/>
        <v>0</v>
      </c>
      <c r="AA95" s="14">
        <f t="shared" si="21"/>
        <v>155190.99999999994</v>
      </c>
      <c r="AB95" s="14">
        <f t="shared" si="20"/>
        <v>155190.99999999994</v>
      </c>
    </row>
    <row r="96" spans="1:28" ht="49.5" customHeight="1">
      <c r="A96" s="1"/>
      <c r="B96" s="56"/>
      <c r="C96" s="12">
        <v>3000</v>
      </c>
      <c r="D96" s="13" t="s">
        <v>21</v>
      </c>
      <c r="E96" s="14">
        <v>100000</v>
      </c>
      <c r="F96" s="14">
        <v>0</v>
      </c>
      <c r="G96" s="14">
        <v>1750000</v>
      </c>
      <c r="H96" s="15">
        <f t="shared" si="13"/>
        <v>1850000</v>
      </c>
      <c r="I96" s="14">
        <f>'[1]AFF OAX 2'!BA3370</f>
        <v>0</v>
      </c>
      <c r="J96" s="14">
        <v>0</v>
      </c>
      <c r="K96" s="14">
        <f>'[1]AFF OAX 2'!BD3370</f>
        <v>0</v>
      </c>
      <c r="L96" s="16">
        <f t="shared" si="14"/>
        <v>0</v>
      </c>
      <c r="M96" s="14">
        <f>'[1]AFF OAX 2'!BH3370</f>
        <v>0</v>
      </c>
      <c r="N96" s="14">
        <v>0</v>
      </c>
      <c r="O96" s="14">
        <f>'[1]AFF OAX 2'!BK3370</f>
        <v>0</v>
      </c>
      <c r="P96" s="16">
        <f t="shared" si="15"/>
        <v>0</v>
      </c>
      <c r="Q96" s="16">
        <f>'[1]AFF OAX 2'!AT3370</f>
        <v>0</v>
      </c>
      <c r="R96" s="16">
        <v>0</v>
      </c>
      <c r="S96" s="16">
        <f>'[1]AFF OAX 2'!AW3370</f>
        <v>1000000</v>
      </c>
      <c r="T96" s="16">
        <f t="shared" si="16"/>
        <v>1000000</v>
      </c>
      <c r="U96" s="14">
        <f>'[1]AFF OAX 2'!AM3370</f>
        <v>92500</v>
      </c>
      <c r="V96" s="14">
        <v>0</v>
      </c>
      <c r="W96" s="14">
        <f>'[1]AFF OAX 2'!AP3370</f>
        <v>0</v>
      </c>
      <c r="X96" s="16">
        <f t="shared" si="17"/>
        <v>92500</v>
      </c>
      <c r="Y96" s="22">
        <f t="shared" si="21"/>
        <v>7500</v>
      </c>
      <c r="Z96" s="21">
        <f t="shared" si="21"/>
        <v>0</v>
      </c>
      <c r="AA96" s="14">
        <f t="shared" si="21"/>
        <v>750000</v>
      </c>
      <c r="AB96" s="14">
        <f t="shared" si="20"/>
        <v>757500</v>
      </c>
    </row>
    <row r="97" spans="1:28" ht="54.95" hidden="1" customHeight="1">
      <c r="A97" s="1"/>
      <c r="B97" s="56"/>
      <c r="C97" s="12">
        <v>4000</v>
      </c>
      <c r="D97" s="13" t="s">
        <v>22</v>
      </c>
      <c r="E97" s="14">
        <v>0</v>
      </c>
      <c r="F97" s="14">
        <v>0</v>
      </c>
      <c r="G97" s="14">
        <v>0</v>
      </c>
      <c r="H97" s="15">
        <f t="shared" si="13"/>
        <v>0</v>
      </c>
      <c r="I97" s="14">
        <v>0</v>
      </c>
      <c r="J97" s="14">
        <v>0</v>
      </c>
      <c r="K97" s="14">
        <v>0</v>
      </c>
      <c r="L97" s="16">
        <f t="shared" si="14"/>
        <v>0</v>
      </c>
      <c r="M97" s="14">
        <v>0</v>
      </c>
      <c r="N97" s="14">
        <v>0</v>
      </c>
      <c r="O97" s="14">
        <v>0</v>
      </c>
      <c r="P97" s="16">
        <f t="shared" si="15"/>
        <v>0</v>
      </c>
      <c r="Q97" s="16"/>
      <c r="R97" s="16"/>
      <c r="S97" s="16"/>
      <c r="T97" s="16">
        <f t="shared" si="16"/>
        <v>0</v>
      </c>
      <c r="U97" s="14">
        <v>0</v>
      </c>
      <c r="V97" s="14">
        <v>0</v>
      </c>
      <c r="W97" s="14">
        <v>0</v>
      </c>
      <c r="X97" s="16">
        <f t="shared" si="17"/>
        <v>0</v>
      </c>
      <c r="Y97" s="22">
        <f t="shared" si="21"/>
        <v>0</v>
      </c>
      <c r="Z97" s="21">
        <f t="shared" si="21"/>
        <v>0</v>
      </c>
      <c r="AA97" s="14">
        <f t="shared" si="21"/>
        <v>0</v>
      </c>
      <c r="AB97" s="14">
        <f t="shared" si="20"/>
        <v>0</v>
      </c>
    </row>
    <row r="98" spans="1:28" ht="49.5" customHeight="1">
      <c r="A98" s="1"/>
      <c r="B98" s="56"/>
      <c r="C98" s="12">
        <v>5000</v>
      </c>
      <c r="D98" s="13" t="s">
        <v>23</v>
      </c>
      <c r="E98" s="14">
        <v>0</v>
      </c>
      <c r="F98" s="14">
        <v>0</v>
      </c>
      <c r="G98" s="14">
        <v>650000</v>
      </c>
      <c r="H98" s="15">
        <f t="shared" si="13"/>
        <v>650000</v>
      </c>
      <c r="I98" s="14">
        <v>0</v>
      </c>
      <c r="J98" s="14">
        <v>0</v>
      </c>
      <c r="K98" s="14">
        <f>'[1]AFF OAX 2'!BD3418</f>
        <v>0</v>
      </c>
      <c r="L98" s="16">
        <f t="shared" si="14"/>
        <v>0</v>
      </c>
      <c r="M98" s="14">
        <v>0</v>
      </c>
      <c r="N98" s="14">
        <v>0</v>
      </c>
      <c r="O98" s="14">
        <f>'[1]AFF OAX 2'!BK3418</f>
        <v>0</v>
      </c>
      <c r="P98" s="16">
        <f t="shared" si="15"/>
        <v>0</v>
      </c>
      <c r="Q98" s="16">
        <v>0</v>
      </c>
      <c r="R98" s="16">
        <v>0</v>
      </c>
      <c r="S98" s="16">
        <f>'[1]AFF OAX 2'!AW3418</f>
        <v>0</v>
      </c>
      <c r="T98" s="16">
        <f t="shared" si="16"/>
        <v>0</v>
      </c>
      <c r="U98" s="14">
        <v>0</v>
      </c>
      <c r="V98" s="14">
        <v>0</v>
      </c>
      <c r="W98" s="14">
        <f>'[1]AFF OAX 2'!AP3418</f>
        <v>0</v>
      </c>
      <c r="X98" s="16">
        <f t="shared" si="17"/>
        <v>0</v>
      </c>
      <c r="Y98" s="22">
        <f t="shared" si="21"/>
        <v>0</v>
      </c>
      <c r="Z98" s="21">
        <f t="shared" si="21"/>
        <v>0</v>
      </c>
      <c r="AA98" s="14">
        <f t="shared" si="21"/>
        <v>650000</v>
      </c>
      <c r="AB98" s="14">
        <f t="shared" si="20"/>
        <v>650000</v>
      </c>
    </row>
    <row r="99" spans="1:28" ht="49.5" hidden="1" customHeight="1">
      <c r="A99" s="1"/>
      <c r="B99" s="57"/>
      <c r="C99" s="12">
        <v>6000</v>
      </c>
      <c r="D99" s="13" t="s">
        <v>24</v>
      </c>
      <c r="E99" s="14">
        <v>0</v>
      </c>
      <c r="F99" s="14">
        <v>0</v>
      </c>
      <c r="G99" s="14">
        <v>0</v>
      </c>
      <c r="H99" s="15">
        <f t="shared" si="13"/>
        <v>0</v>
      </c>
      <c r="I99" s="14">
        <v>0</v>
      </c>
      <c r="J99" s="14">
        <v>0</v>
      </c>
      <c r="K99" s="14">
        <v>0</v>
      </c>
      <c r="L99" s="16">
        <f t="shared" si="14"/>
        <v>0</v>
      </c>
      <c r="M99" s="14">
        <v>0</v>
      </c>
      <c r="N99" s="14">
        <v>0</v>
      </c>
      <c r="O99" s="14">
        <v>0</v>
      </c>
      <c r="P99" s="16">
        <f t="shared" si="15"/>
        <v>0</v>
      </c>
      <c r="Q99" s="16"/>
      <c r="R99" s="16"/>
      <c r="S99" s="16"/>
      <c r="T99" s="16">
        <f t="shared" si="16"/>
        <v>0</v>
      </c>
      <c r="U99" s="14">
        <v>0</v>
      </c>
      <c r="V99" s="14">
        <v>0</v>
      </c>
      <c r="W99" s="14">
        <v>0</v>
      </c>
      <c r="X99" s="16">
        <f t="shared" si="17"/>
        <v>0</v>
      </c>
      <c r="Y99" s="23">
        <f t="shared" si="21"/>
        <v>0</v>
      </c>
      <c r="Z99" s="10">
        <f t="shared" si="21"/>
        <v>0</v>
      </c>
      <c r="AA99" s="14">
        <f t="shared" si="21"/>
        <v>0</v>
      </c>
      <c r="AB99" s="16">
        <f t="shared" ref="AB99:AB106" si="22">Y99+Z99+AA99</f>
        <v>0</v>
      </c>
    </row>
    <row r="100" spans="1:28" ht="64.5" hidden="1" customHeight="1">
      <c r="A100" s="1"/>
      <c r="B100" s="64">
        <v>14</v>
      </c>
      <c r="C100" s="18"/>
      <c r="D100" s="19" t="s">
        <v>37</v>
      </c>
      <c r="E100" s="20">
        <f>SUM(E101:E106)</f>
        <v>0</v>
      </c>
      <c r="F100" s="20">
        <f>SUM(F101:F106)</f>
        <v>0</v>
      </c>
      <c r="G100" s="20">
        <f>SUM(G101:G106)</f>
        <v>0</v>
      </c>
      <c r="H100" s="11">
        <f t="shared" si="13"/>
        <v>0</v>
      </c>
      <c r="I100" s="20">
        <f>SUM(I101:I106)</f>
        <v>0</v>
      </c>
      <c r="J100" s="20">
        <f>SUM(J101:J106)</f>
        <v>0</v>
      </c>
      <c r="K100" s="20">
        <f>SUM(K101:K106)</f>
        <v>0</v>
      </c>
      <c r="L100" s="10">
        <f t="shared" si="14"/>
        <v>0</v>
      </c>
      <c r="M100" s="20">
        <f>SUM(M101:M106)</f>
        <v>0</v>
      </c>
      <c r="N100" s="20">
        <f>SUM(N101:N106)</f>
        <v>0</v>
      </c>
      <c r="O100" s="20">
        <f>SUM(O101:O106)</f>
        <v>0</v>
      </c>
      <c r="P100" s="10">
        <f t="shared" si="15"/>
        <v>0</v>
      </c>
      <c r="Q100" s="10"/>
      <c r="R100" s="10"/>
      <c r="S100" s="10"/>
      <c r="T100" s="10">
        <f t="shared" si="16"/>
        <v>0</v>
      </c>
      <c r="U100" s="20">
        <f>SUM(U101:U106)</f>
        <v>0</v>
      </c>
      <c r="V100" s="20">
        <f>SUM(V101:V106)</f>
        <v>0</v>
      </c>
      <c r="W100" s="20">
        <f>SUM(W101:W106)</f>
        <v>0</v>
      </c>
      <c r="X100" s="10">
        <f t="shared" si="17"/>
        <v>0</v>
      </c>
      <c r="Y100" s="23">
        <f t="shared" si="21"/>
        <v>0</v>
      </c>
      <c r="Z100" s="10">
        <f t="shared" si="21"/>
        <v>0</v>
      </c>
      <c r="AA100" s="20">
        <f t="shared" si="21"/>
        <v>0</v>
      </c>
      <c r="AB100" s="10">
        <f t="shared" si="22"/>
        <v>0</v>
      </c>
    </row>
    <row r="101" spans="1:28" ht="49.5" hidden="1" customHeight="1">
      <c r="A101" s="1"/>
      <c r="B101" s="56"/>
      <c r="C101" s="12">
        <v>1000</v>
      </c>
      <c r="D101" s="13" t="s">
        <v>19</v>
      </c>
      <c r="E101" s="14">
        <v>0</v>
      </c>
      <c r="F101" s="14">
        <v>0</v>
      </c>
      <c r="G101" s="14">
        <v>0</v>
      </c>
      <c r="H101" s="15">
        <f t="shared" si="13"/>
        <v>0</v>
      </c>
      <c r="I101" s="14">
        <v>0</v>
      </c>
      <c r="J101" s="14">
        <v>0</v>
      </c>
      <c r="K101" s="14">
        <v>0</v>
      </c>
      <c r="L101" s="16">
        <f t="shared" si="14"/>
        <v>0</v>
      </c>
      <c r="M101" s="14">
        <v>0</v>
      </c>
      <c r="N101" s="14">
        <v>0</v>
      </c>
      <c r="O101" s="14">
        <v>0</v>
      </c>
      <c r="P101" s="16">
        <f t="shared" si="15"/>
        <v>0</v>
      </c>
      <c r="Q101" s="16"/>
      <c r="R101" s="16"/>
      <c r="S101" s="16"/>
      <c r="T101" s="16">
        <f t="shared" si="16"/>
        <v>0</v>
      </c>
      <c r="U101" s="14">
        <v>0</v>
      </c>
      <c r="V101" s="14">
        <v>0</v>
      </c>
      <c r="W101" s="14">
        <v>0</v>
      </c>
      <c r="X101" s="16">
        <f t="shared" si="17"/>
        <v>0</v>
      </c>
      <c r="Y101" s="23">
        <f t="shared" si="21"/>
        <v>0</v>
      </c>
      <c r="Z101" s="10">
        <f t="shared" si="21"/>
        <v>0</v>
      </c>
      <c r="AA101" s="14">
        <f t="shared" si="21"/>
        <v>0</v>
      </c>
      <c r="AB101" s="16">
        <f t="shared" si="22"/>
        <v>0</v>
      </c>
    </row>
    <row r="102" spans="1:28" ht="49.5" hidden="1" customHeight="1">
      <c r="A102" s="1"/>
      <c r="B102" s="56"/>
      <c r="C102" s="12">
        <v>2000</v>
      </c>
      <c r="D102" s="13" t="s">
        <v>20</v>
      </c>
      <c r="E102" s="14">
        <v>0</v>
      </c>
      <c r="F102" s="14">
        <v>0</v>
      </c>
      <c r="G102" s="14">
        <v>0</v>
      </c>
      <c r="H102" s="15">
        <f t="shared" si="13"/>
        <v>0</v>
      </c>
      <c r="I102" s="14">
        <v>0</v>
      </c>
      <c r="J102" s="14">
        <v>0</v>
      </c>
      <c r="K102" s="14">
        <v>0</v>
      </c>
      <c r="L102" s="16">
        <f t="shared" si="14"/>
        <v>0</v>
      </c>
      <c r="M102" s="14">
        <v>0</v>
      </c>
      <c r="N102" s="14">
        <v>0</v>
      </c>
      <c r="O102" s="14">
        <v>0</v>
      </c>
      <c r="P102" s="16">
        <f t="shared" si="15"/>
        <v>0</v>
      </c>
      <c r="Q102" s="16"/>
      <c r="R102" s="16"/>
      <c r="S102" s="16"/>
      <c r="T102" s="16">
        <f t="shared" si="16"/>
        <v>0</v>
      </c>
      <c r="U102" s="14">
        <v>0</v>
      </c>
      <c r="V102" s="14">
        <v>0</v>
      </c>
      <c r="W102" s="14">
        <v>0</v>
      </c>
      <c r="X102" s="16">
        <f t="shared" si="17"/>
        <v>0</v>
      </c>
      <c r="Y102" s="23">
        <f t="shared" si="21"/>
        <v>0</v>
      </c>
      <c r="Z102" s="10">
        <f t="shared" si="21"/>
        <v>0</v>
      </c>
      <c r="AA102" s="14">
        <f t="shared" si="21"/>
        <v>0</v>
      </c>
      <c r="AB102" s="16">
        <f t="shared" si="22"/>
        <v>0</v>
      </c>
    </row>
    <row r="103" spans="1:28" ht="49.5" hidden="1" customHeight="1">
      <c r="A103" s="1"/>
      <c r="B103" s="56"/>
      <c r="C103" s="12">
        <v>3000</v>
      </c>
      <c r="D103" s="13" t="s">
        <v>21</v>
      </c>
      <c r="E103" s="14">
        <v>0</v>
      </c>
      <c r="F103" s="14">
        <v>0</v>
      </c>
      <c r="G103" s="14">
        <v>0</v>
      </c>
      <c r="H103" s="15">
        <f t="shared" si="13"/>
        <v>0</v>
      </c>
      <c r="I103" s="14">
        <v>0</v>
      </c>
      <c r="J103" s="14">
        <v>0</v>
      </c>
      <c r="K103" s="14">
        <v>0</v>
      </c>
      <c r="L103" s="16">
        <f t="shared" si="14"/>
        <v>0</v>
      </c>
      <c r="M103" s="14">
        <v>0</v>
      </c>
      <c r="N103" s="14">
        <v>0</v>
      </c>
      <c r="O103" s="14">
        <v>0</v>
      </c>
      <c r="P103" s="16">
        <f t="shared" si="15"/>
        <v>0</v>
      </c>
      <c r="Q103" s="16"/>
      <c r="R103" s="16"/>
      <c r="S103" s="16"/>
      <c r="T103" s="16">
        <f t="shared" si="16"/>
        <v>0</v>
      </c>
      <c r="U103" s="14">
        <v>0</v>
      </c>
      <c r="V103" s="14">
        <v>0</v>
      </c>
      <c r="W103" s="14">
        <v>0</v>
      </c>
      <c r="X103" s="16">
        <f t="shared" si="17"/>
        <v>0</v>
      </c>
      <c r="Y103" s="23">
        <f t="shared" si="21"/>
        <v>0</v>
      </c>
      <c r="Z103" s="10">
        <f t="shared" si="21"/>
        <v>0</v>
      </c>
      <c r="AA103" s="14">
        <f t="shared" si="21"/>
        <v>0</v>
      </c>
      <c r="AB103" s="16">
        <f t="shared" si="22"/>
        <v>0</v>
      </c>
    </row>
    <row r="104" spans="1:28" ht="54.95" hidden="1" customHeight="1">
      <c r="A104" s="1"/>
      <c r="B104" s="56"/>
      <c r="C104" s="12">
        <v>4000</v>
      </c>
      <c r="D104" s="13" t="s">
        <v>22</v>
      </c>
      <c r="E104" s="14">
        <v>0</v>
      </c>
      <c r="F104" s="14">
        <v>0</v>
      </c>
      <c r="G104" s="14">
        <v>0</v>
      </c>
      <c r="H104" s="15">
        <f t="shared" si="13"/>
        <v>0</v>
      </c>
      <c r="I104" s="14">
        <v>0</v>
      </c>
      <c r="J104" s="14">
        <v>0</v>
      </c>
      <c r="K104" s="14">
        <v>0</v>
      </c>
      <c r="L104" s="16">
        <f t="shared" si="14"/>
        <v>0</v>
      </c>
      <c r="M104" s="14">
        <v>0</v>
      </c>
      <c r="N104" s="14">
        <v>0</v>
      </c>
      <c r="O104" s="14">
        <v>0</v>
      </c>
      <c r="P104" s="16">
        <f t="shared" si="15"/>
        <v>0</v>
      </c>
      <c r="Q104" s="16"/>
      <c r="R104" s="16"/>
      <c r="S104" s="16"/>
      <c r="T104" s="16">
        <f t="shared" si="16"/>
        <v>0</v>
      </c>
      <c r="U104" s="14">
        <v>0</v>
      </c>
      <c r="V104" s="14">
        <v>0</v>
      </c>
      <c r="W104" s="14">
        <v>0</v>
      </c>
      <c r="X104" s="16">
        <f t="shared" si="17"/>
        <v>0</v>
      </c>
      <c r="Y104" s="23">
        <f t="shared" si="21"/>
        <v>0</v>
      </c>
      <c r="Z104" s="10">
        <f t="shared" si="21"/>
        <v>0</v>
      </c>
      <c r="AA104" s="14">
        <f t="shared" si="21"/>
        <v>0</v>
      </c>
      <c r="AB104" s="16">
        <f t="shared" si="22"/>
        <v>0</v>
      </c>
    </row>
    <row r="105" spans="1:28" ht="49.5" hidden="1" customHeight="1">
      <c r="A105" s="1"/>
      <c r="B105" s="56"/>
      <c r="C105" s="12">
        <v>5000</v>
      </c>
      <c r="D105" s="13" t="s">
        <v>23</v>
      </c>
      <c r="E105" s="14">
        <v>0</v>
      </c>
      <c r="F105" s="14">
        <v>0</v>
      </c>
      <c r="G105" s="14">
        <v>0</v>
      </c>
      <c r="H105" s="15">
        <f t="shared" si="13"/>
        <v>0</v>
      </c>
      <c r="I105" s="14">
        <v>0</v>
      </c>
      <c r="J105" s="14">
        <v>0</v>
      </c>
      <c r="K105" s="14">
        <v>0</v>
      </c>
      <c r="L105" s="16">
        <f t="shared" si="14"/>
        <v>0</v>
      </c>
      <c r="M105" s="14">
        <v>0</v>
      </c>
      <c r="N105" s="14">
        <v>0</v>
      </c>
      <c r="O105" s="14">
        <v>0</v>
      </c>
      <c r="P105" s="16">
        <f t="shared" si="15"/>
        <v>0</v>
      </c>
      <c r="Q105" s="16"/>
      <c r="R105" s="16"/>
      <c r="S105" s="16"/>
      <c r="T105" s="16">
        <f t="shared" si="16"/>
        <v>0</v>
      </c>
      <c r="U105" s="14">
        <v>0</v>
      </c>
      <c r="V105" s="14">
        <v>0</v>
      </c>
      <c r="W105" s="14">
        <v>0</v>
      </c>
      <c r="X105" s="16">
        <f t="shared" si="17"/>
        <v>0</v>
      </c>
      <c r="Y105" s="23">
        <f t="shared" si="21"/>
        <v>0</v>
      </c>
      <c r="Z105" s="10">
        <f t="shared" si="21"/>
        <v>0</v>
      </c>
      <c r="AA105" s="14">
        <f t="shared" si="21"/>
        <v>0</v>
      </c>
      <c r="AB105" s="16">
        <f t="shared" si="22"/>
        <v>0</v>
      </c>
    </row>
    <row r="106" spans="1:28" ht="49.5" hidden="1" customHeight="1">
      <c r="A106" s="1"/>
      <c r="B106" s="57"/>
      <c r="C106" s="12">
        <v>6000</v>
      </c>
      <c r="D106" s="13" t="s">
        <v>24</v>
      </c>
      <c r="E106" s="14">
        <v>0</v>
      </c>
      <c r="F106" s="14">
        <v>0</v>
      </c>
      <c r="G106" s="14">
        <v>0</v>
      </c>
      <c r="H106" s="15">
        <f t="shared" si="13"/>
        <v>0</v>
      </c>
      <c r="I106" s="14">
        <v>0</v>
      </c>
      <c r="J106" s="14">
        <v>0</v>
      </c>
      <c r="K106" s="14">
        <v>0</v>
      </c>
      <c r="L106" s="16">
        <f t="shared" si="14"/>
        <v>0</v>
      </c>
      <c r="M106" s="14">
        <v>0</v>
      </c>
      <c r="N106" s="14">
        <v>0</v>
      </c>
      <c r="O106" s="14">
        <v>0</v>
      </c>
      <c r="P106" s="16">
        <f t="shared" si="15"/>
        <v>0</v>
      </c>
      <c r="Q106" s="16"/>
      <c r="R106" s="16"/>
      <c r="S106" s="16"/>
      <c r="T106" s="16">
        <f t="shared" si="16"/>
        <v>0</v>
      </c>
      <c r="U106" s="14">
        <v>0</v>
      </c>
      <c r="V106" s="14">
        <v>0</v>
      </c>
      <c r="W106" s="14">
        <v>0</v>
      </c>
      <c r="X106" s="16">
        <f t="shared" si="17"/>
        <v>0</v>
      </c>
      <c r="Y106" s="23">
        <f t="shared" si="21"/>
        <v>0</v>
      </c>
      <c r="Z106" s="10">
        <f t="shared" si="21"/>
        <v>0</v>
      </c>
      <c r="AA106" s="14">
        <f t="shared" si="21"/>
        <v>0</v>
      </c>
      <c r="AB106" s="16">
        <f t="shared" si="22"/>
        <v>0</v>
      </c>
    </row>
    <row r="107" spans="1:28" ht="64.5" customHeight="1">
      <c r="A107" s="1"/>
      <c r="B107" s="64">
        <v>15</v>
      </c>
      <c r="C107" s="18"/>
      <c r="D107" s="19" t="s">
        <v>38</v>
      </c>
      <c r="E107" s="20">
        <f>SUM(E108:E113)</f>
        <v>1200000</v>
      </c>
      <c r="F107" s="20">
        <f>SUM(F108:F113)</f>
        <v>0</v>
      </c>
      <c r="G107" s="20">
        <f>SUM(G108:G113)</f>
        <v>5558000</v>
      </c>
      <c r="H107" s="11">
        <f t="shared" si="13"/>
        <v>6758000</v>
      </c>
      <c r="I107" s="20">
        <f>SUM(I108:I113)</f>
        <v>0</v>
      </c>
      <c r="J107" s="20">
        <f>SUM(J108:J113)</f>
        <v>0</v>
      </c>
      <c r="K107" s="20">
        <f>SUM(K108:K113)</f>
        <v>165644.59</v>
      </c>
      <c r="L107" s="10">
        <f t="shared" si="14"/>
        <v>165644.59</v>
      </c>
      <c r="M107" s="20">
        <f>SUM(M108:M113)</f>
        <v>0</v>
      </c>
      <c r="N107" s="20">
        <f>SUM(N108:N113)</f>
        <v>0</v>
      </c>
      <c r="O107" s="20">
        <f>SUM(O108:O113)</f>
        <v>71560.44</v>
      </c>
      <c r="P107" s="10">
        <f t="shared" si="15"/>
        <v>71560.44</v>
      </c>
      <c r="Q107" s="10">
        <f>+Q108+Q109+Q110+Q112</f>
        <v>0</v>
      </c>
      <c r="R107" s="10">
        <f>+R108+R109+R110+R112</f>
        <v>0</v>
      </c>
      <c r="S107" s="10">
        <f>+S108+S109+S110+S112</f>
        <v>173887.62</v>
      </c>
      <c r="T107" s="10">
        <f t="shared" si="16"/>
        <v>173887.62</v>
      </c>
      <c r="U107" s="20">
        <f>SUM(U108:U113)</f>
        <v>1200000</v>
      </c>
      <c r="V107" s="20">
        <f>SUM(V108:V113)</f>
        <v>0</v>
      </c>
      <c r="W107" s="20">
        <f>SUM(W108:W113)</f>
        <v>2709240.47</v>
      </c>
      <c r="X107" s="10">
        <f t="shared" si="17"/>
        <v>3909240.47</v>
      </c>
      <c r="Y107" s="20">
        <f t="shared" si="21"/>
        <v>0</v>
      </c>
      <c r="Z107" s="10">
        <f t="shared" si="21"/>
        <v>0</v>
      </c>
      <c r="AA107" s="20">
        <f t="shared" si="21"/>
        <v>2437666.8799999994</v>
      </c>
      <c r="AB107" s="10">
        <f t="shared" ref="AB107:AB112" si="23">SUM(Y107:AA107)</f>
        <v>2437666.8799999994</v>
      </c>
    </row>
    <row r="108" spans="1:28" ht="49.5" customHeight="1">
      <c r="A108" s="1"/>
      <c r="B108" s="56"/>
      <c r="C108" s="12">
        <v>1000</v>
      </c>
      <c r="D108" s="13" t="s">
        <v>19</v>
      </c>
      <c r="E108" s="14">
        <v>0</v>
      </c>
      <c r="F108" s="14">
        <v>0</v>
      </c>
      <c r="G108" s="14">
        <v>3000000</v>
      </c>
      <c r="H108" s="15">
        <f t="shared" si="13"/>
        <v>3000000</v>
      </c>
      <c r="I108" s="14">
        <v>0</v>
      </c>
      <c r="J108" s="14">
        <v>0</v>
      </c>
      <c r="K108" s="14">
        <f>'[1]AFF OAX 2'!BD3638</f>
        <v>0</v>
      </c>
      <c r="L108" s="16">
        <f t="shared" si="14"/>
        <v>0</v>
      </c>
      <c r="M108" s="14">
        <v>0</v>
      </c>
      <c r="N108" s="14">
        <v>0</v>
      </c>
      <c r="O108" s="14">
        <f>'[1]AFF OAX 2'!BK3638</f>
        <v>0</v>
      </c>
      <c r="P108" s="16">
        <f t="shared" si="15"/>
        <v>0</v>
      </c>
      <c r="Q108" s="16">
        <v>0</v>
      </c>
      <c r="R108" s="16">
        <v>0</v>
      </c>
      <c r="S108" s="16">
        <f>'[1]AFF OAX 2'!AW3638</f>
        <v>0</v>
      </c>
      <c r="T108" s="16">
        <f t="shared" si="16"/>
        <v>0</v>
      </c>
      <c r="U108" s="14">
        <v>0</v>
      </c>
      <c r="V108" s="14">
        <v>0</v>
      </c>
      <c r="W108" s="14">
        <f>'[1]AFF OAX 2'!AP3638</f>
        <v>2709240.47</v>
      </c>
      <c r="X108" s="16">
        <f t="shared" si="17"/>
        <v>2709240.47</v>
      </c>
      <c r="Y108" s="22">
        <f t="shared" si="21"/>
        <v>0</v>
      </c>
      <c r="Z108" s="21">
        <f t="shared" si="21"/>
        <v>0</v>
      </c>
      <c r="AA108" s="14">
        <f t="shared" si="21"/>
        <v>290759.5299999998</v>
      </c>
      <c r="AB108" s="14">
        <f t="shared" si="23"/>
        <v>290759.5299999998</v>
      </c>
    </row>
    <row r="109" spans="1:28" ht="49.5" customHeight="1">
      <c r="A109" s="1"/>
      <c r="B109" s="56"/>
      <c r="C109" s="12">
        <v>2000</v>
      </c>
      <c r="D109" s="13" t="s">
        <v>20</v>
      </c>
      <c r="E109" s="14">
        <v>0</v>
      </c>
      <c r="F109" s="14">
        <v>0</v>
      </c>
      <c r="G109" s="14">
        <v>610000</v>
      </c>
      <c r="H109" s="15">
        <f t="shared" si="13"/>
        <v>610000</v>
      </c>
      <c r="I109" s="14">
        <v>0</v>
      </c>
      <c r="J109" s="14">
        <v>0</v>
      </c>
      <c r="K109" s="14">
        <f>'[1]AFF OAX 2'!BD3644</f>
        <v>57842.11</v>
      </c>
      <c r="L109" s="16">
        <f t="shared" si="14"/>
        <v>57842.11</v>
      </c>
      <c r="M109" s="14">
        <v>0</v>
      </c>
      <c r="N109" s="14">
        <v>0</v>
      </c>
      <c r="O109" s="14">
        <f>'[1]AFF OAX 2'!BK3644</f>
        <v>71060.44</v>
      </c>
      <c r="P109" s="16">
        <f t="shared" si="15"/>
        <v>71060.44</v>
      </c>
      <c r="Q109" s="16">
        <v>0</v>
      </c>
      <c r="R109" s="16">
        <v>0</v>
      </c>
      <c r="S109" s="16">
        <f>'[1]AFF OAX 2'!AW3644</f>
        <v>131393.29</v>
      </c>
      <c r="T109" s="16">
        <f t="shared" si="16"/>
        <v>131393.29</v>
      </c>
      <c r="U109" s="14">
        <v>0</v>
      </c>
      <c r="V109" s="14">
        <v>0</v>
      </c>
      <c r="W109" s="14">
        <f>'[1]AFF OAX 2'!AP3644</f>
        <v>0</v>
      </c>
      <c r="X109" s="16">
        <f t="shared" si="17"/>
        <v>0</v>
      </c>
      <c r="Y109" s="22">
        <f t="shared" si="21"/>
        <v>0</v>
      </c>
      <c r="Z109" s="21">
        <f t="shared" si="21"/>
        <v>0</v>
      </c>
      <c r="AA109" s="14">
        <f t="shared" si="21"/>
        <v>349704.16000000003</v>
      </c>
      <c r="AB109" s="14">
        <f t="shared" si="23"/>
        <v>349704.16000000003</v>
      </c>
    </row>
    <row r="110" spans="1:28" ht="49.5" customHeight="1">
      <c r="A110" s="1"/>
      <c r="B110" s="56"/>
      <c r="C110" s="12">
        <v>3000</v>
      </c>
      <c r="D110" s="13" t="s">
        <v>21</v>
      </c>
      <c r="E110" s="14">
        <v>1200000</v>
      </c>
      <c r="F110" s="14">
        <v>0</v>
      </c>
      <c r="G110" s="14">
        <v>1195000</v>
      </c>
      <c r="H110" s="15">
        <f t="shared" si="13"/>
        <v>2395000</v>
      </c>
      <c r="I110" s="14">
        <f>'[1]AFF OAX 2'!BA3670</f>
        <v>0</v>
      </c>
      <c r="J110" s="14">
        <v>0</v>
      </c>
      <c r="K110" s="14">
        <f>'[1]AFF OAX 2'!BD3670</f>
        <v>1199</v>
      </c>
      <c r="L110" s="16">
        <f t="shared" si="14"/>
        <v>1199</v>
      </c>
      <c r="M110" s="14">
        <f>'[1]AFF OAX 2'!BH3670</f>
        <v>0</v>
      </c>
      <c r="N110" s="14">
        <v>0</v>
      </c>
      <c r="O110" s="14">
        <f>'[1]AFF OAX 2'!BK3670</f>
        <v>500</v>
      </c>
      <c r="P110" s="16">
        <f t="shared" si="15"/>
        <v>500</v>
      </c>
      <c r="Q110" s="16">
        <f>'[1]AFF OAX 2'!AT3670</f>
        <v>0</v>
      </c>
      <c r="R110" s="16">
        <v>0</v>
      </c>
      <c r="S110" s="16">
        <f>'[1]AFF OAX 2'!AW3670</f>
        <v>42494.33</v>
      </c>
      <c r="T110" s="16">
        <f t="shared" si="16"/>
        <v>42494.33</v>
      </c>
      <c r="U110" s="14">
        <f>'[1]AFF OAX 2'!AM3670</f>
        <v>1200000</v>
      </c>
      <c r="V110" s="14">
        <v>0</v>
      </c>
      <c r="W110" s="14">
        <f>'[1]AFF OAX 2'!AP3670</f>
        <v>0</v>
      </c>
      <c r="X110" s="16">
        <f t="shared" si="17"/>
        <v>1200000</v>
      </c>
      <c r="Y110" s="22">
        <f t="shared" si="21"/>
        <v>0</v>
      </c>
      <c r="Z110" s="21">
        <f t="shared" si="21"/>
        <v>0</v>
      </c>
      <c r="AA110" s="14">
        <f t="shared" si="21"/>
        <v>1150806.67</v>
      </c>
      <c r="AB110" s="14">
        <f t="shared" si="23"/>
        <v>1150806.67</v>
      </c>
    </row>
    <row r="111" spans="1:28" ht="54.95" hidden="1" customHeight="1">
      <c r="A111" s="1"/>
      <c r="B111" s="56"/>
      <c r="C111" s="12">
        <v>4000</v>
      </c>
      <c r="D111" s="13" t="s">
        <v>22</v>
      </c>
      <c r="E111" s="14">
        <v>0</v>
      </c>
      <c r="F111" s="14">
        <v>0</v>
      </c>
      <c r="G111" s="14">
        <v>0</v>
      </c>
      <c r="H111" s="15">
        <f t="shared" si="13"/>
        <v>0</v>
      </c>
      <c r="I111" s="14">
        <v>0</v>
      </c>
      <c r="J111" s="14">
        <v>0</v>
      </c>
      <c r="K111" s="14">
        <v>0</v>
      </c>
      <c r="L111" s="16">
        <f t="shared" si="14"/>
        <v>0</v>
      </c>
      <c r="M111" s="14">
        <v>0</v>
      </c>
      <c r="N111" s="14">
        <v>0</v>
      </c>
      <c r="O111" s="14">
        <v>0</v>
      </c>
      <c r="P111" s="16">
        <f t="shared" si="15"/>
        <v>0</v>
      </c>
      <c r="Q111" s="16"/>
      <c r="R111" s="16"/>
      <c r="S111" s="16"/>
      <c r="T111" s="16">
        <f t="shared" si="16"/>
        <v>0</v>
      </c>
      <c r="U111" s="14">
        <v>0</v>
      </c>
      <c r="V111" s="14">
        <v>0</v>
      </c>
      <c r="W111" s="14">
        <v>0</v>
      </c>
      <c r="X111" s="16">
        <f t="shared" si="17"/>
        <v>0</v>
      </c>
      <c r="Y111" s="22">
        <f t="shared" si="21"/>
        <v>0</v>
      </c>
      <c r="Z111" s="21">
        <f t="shared" si="21"/>
        <v>0</v>
      </c>
      <c r="AA111" s="14">
        <f t="shared" si="21"/>
        <v>0</v>
      </c>
      <c r="AB111" s="14">
        <f t="shared" si="23"/>
        <v>0</v>
      </c>
    </row>
    <row r="112" spans="1:28" ht="49.5" customHeight="1">
      <c r="A112" s="1"/>
      <c r="B112" s="56"/>
      <c r="C112" s="12">
        <v>5000</v>
      </c>
      <c r="D112" s="13" t="s">
        <v>23</v>
      </c>
      <c r="E112" s="14">
        <v>0</v>
      </c>
      <c r="F112" s="14">
        <v>0</v>
      </c>
      <c r="G112" s="14">
        <v>753000</v>
      </c>
      <c r="H112" s="15">
        <f t="shared" si="13"/>
        <v>753000</v>
      </c>
      <c r="I112" s="14">
        <v>0</v>
      </c>
      <c r="J112" s="14">
        <v>0</v>
      </c>
      <c r="K112" s="14">
        <f>'[1]AFF OAX 2'!BD3715</f>
        <v>106603.48</v>
      </c>
      <c r="L112" s="16">
        <f t="shared" si="14"/>
        <v>106603.48</v>
      </c>
      <c r="M112" s="14">
        <v>0</v>
      </c>
      <c r="N112" s="14">
        <v>0</v>
      </c>
      <c r="O112" s="14">
        <f>'[1]AFF OAX 2'!BK3715</f>
        <v>0</v>
      </c>
      <c r="P112" s="16">
        <f t="shared" si="15"/>
        <v>0</v>
      </c>
      <c r="Q112" s="16">
        <v>0</v>
      </c>
      <c r="R112" s="16">
        <v>0</v>
      </c>
      <c r="S112" s="16">
        <f>'[1]AFF OAX 2'!AW3715</f>
        <v>0</v>
      </c>
      <c r="T112" s="16">
        <f t="shared" si="16"/>
        <v>0</v>
      </c>
      <c r="U112" s="14">
        <v>0</v>
      </c>
      <c r="V112" s="14">
        <v>0</v>
      </c>
      <c r="W112" s="14">
        <f>'[1]AFF OAX 2'!AP3715</f>
        <v>0</v>
      </c>
      <c r="X112" s="16">
        <f t="shared" si="17"/>
        <v>0</v>
      </c>
      <c r="Y112" s="22">
        <f t="shared" si="21"/>
        <v>0</v>
      </c>
      <c r="Z112" s="21">
        <f t="shared" si="21"/>
        <v>0</v>
      </c>
      <c r="AA112" s="14">
        <f t="shared" si="21"/>
        <v>646396.52</v>
      </c>
      <c r="AB112" s="14">
        <f t="shared" si="23"/>
        <v>646396.52</v>
      </c>
    </row>
    <row r="113" spans="1:28" ht="49.5" hidden="1" customHeight="1">
      <c r="A113" s="1"/>
      <c r="B113" s="57"/>
      <c r="C113" s="12">
        <v>6000</v>
      </c>
      <c r="D113" s="13" t="s">
        <v>24</v>
      </c>
      <c r="E113" s="14">
        <v>0</v>
      </c>
      <c r="F113" s="14">
        <v>0</v>
      </c>
      <c r="G113" s="14">
        <v>0</v>
      </c>
      <c r="H113" s="15">
        <f t="shared" si="13"/>
        <v>0</v>
      </c>
      <c r="I113" s="14">
        <v>0</v>
      </c>
      <c r="J113" s="14">
        <v>0</v>
      </c>
      <c r="K113" s="14">
        <v>0</v>
      </c>
      <c r="L113" s="16">
        <f t="shared" si="14"/>
        <v>0</v>
      </c>
      <c r="M113" s="14">
        <v>0</v>
      </c>
      <c r="N113" s="14">
        <v>0</v>
      </c>
      <c r="O113" s="14">
        <v>0</v>
      </c>
      <c r="P113" s="16">
        <f t="shared" si="15"/>
        <v>0</v>
      </c>
      <c r="Q113" s="16"/>
      <c r="R113" s="16"/>
      <c r="S113" s="16"/>
      <c r="T113" s="16">
        <f t="shared" si="16"/>
        <v>0</v>
      </c>
      <c r="U113" s="14">
        <v>0</v>
      </c>
      <c r="V113" s="14">
        <v>0</v>
      </c>
      <c r="W113" s="14">
        <v>0</v>
      </c>
      <c r="X113" s="16">
        <f t="shared" si="17"/>
        <v>0</v>
      </c>
      <c r="Y113" s="23">
        <f t="shared" si="21"/>
        <v>0</v>
      </c>
      <c r="Z113" s="10">
        <f t="shared" si="21"/>
        <v>0</v>
      </c>
      <c r="AA113" s="14">
        <f t="shared" si="21"/>
        <v>0</v>
      </c>
      <c r="AB113" s="16">
        <f>Y113+Z113+AA113</f>
        <v>0</v>
      </c>
    </row>
    <row r="114" spans="1:28" ht="64.5" customHeight="1">
      <c r="A114" s="1"/>
      <c r="B114" s="64">
        <v>16</v>
      </c>
      <c r="C114" s="18"/>
      <c r="D114" s="24" t="s">
        <v>39</v>
      </c>
      <c r="E114" s="20">
        <f>SUM(E115:E120)</f>
        <v>5000000</v>
      </c>
      <c r="F114" s="20">
        <f>SUM(F115:F120)</f>
        <v>0</v>
      </c>
      <c r="G114" s="20">
        <f>SUM(G115:G120)</f>
        <v>0</v>
      </c>
      <c r="H114" s="11">
        <f t="shared" si="13"/>
        <v>5000000</v>
      </c>
      <c r="I114" s="20">
        <f>SUM(I115:I120)</f>
        <v>0</v>
      </c>
      <c r="J114" s="20">
        <f>SUM(J115:J120)</f>
        <v>0</v>
      </c>
      <c r="K114" s="20">
        <f>SUM(K115:K120)</f>
        <v>0</v>
      </c>
      <c r="L114" s="10">
        <f t="shared" si="14"/>
        <v>0</v>
      </c>
      <c r="M114" s="20">
        <f>SUM(M115:M120)</f>
        <v>31166.880000000001</v>
      </c>
      <c r="N114" s="20">
        <f>SUM(N115:N120)</f>
        <v>0</v>
      </c>
      <c r="O114" s="20">
        <f>SUM(O115:O120)</f>
        <v>0</v>
      </c>
      <c r="P114" s="10">
        <f t="shared" si="15"/>
        <v>31166.880000000001</v>
      </c>
      <c r="Q114" s="10">
        <f>+Q116+Q117+Q119</f>
        <v>0</v>
      </c>
      <c r="R114" s="10">
        <f>+R116+R117+R119</f>
        <v>0</v>
      </c>
      <c r="S114" s="10">
        <f>+S116+S117+S119</f>
        <v>0</v>
      </c>
      <c r="T114" s="10">
        <f t="shared" si="16"/>
        <v>0</v>
      </c>
      <c r="U114" s="20">
        <f>SUM(U115:U120)</f>
        <v>192595.55</v>
      </c>
      <c r="V114" s="20">
        <f>SUM(V115:V120)</f>
        <v>0</v>
      </c>
      <c r="W114" s="20">
        <f>SUM(W115:W120)</f>
        <v>0</v>
      </c>
      <c r="X114" s="10">
        <f t="shared" si="17"/>
        <v>192595.55</v>
      </c>
      <c r="Y114" s="20">
        <f t="shared" si="21"/>
        <v>4776237.57</v>
      </c>
      <c r="Z114" s="10">
        <f t="shared" si="21"/>
        <v>0</v>
      </c>
      <c r="AA114" s="20">
        <f t="shared" si="21"/>
        <v>0</v>
      </c>
      <c r="AB114" s="10">
        <f>SUM(Y114:AA114)</f>
        <v>4776237.57</v>
      </c>
    </row>
    <row r="115" spans="1:28" ht="49.5" hidden="1" customHeight="1">
      <c r="A115" s="1"/>
      <c r="B115" s="56"/>
      <c r="C115" s="12">
        <v>1000</v>
      </c>
      <c r="D115" s="13" t="s">
        <v>19</v>
      </c>
      <c r="E115" s="14">
        <v>0</v>
      </c>
      <c r="F115" s="14">
        <v>0</v>
      </c>
      <c r="G115" s="14">
        <v>0</v>
      </c>
      <c r="H115" s="15">
        <f t="shared" si="13"/>
        <v>0</v>
      </c>
      <c r="I115" s="14">
        <v>0</v>
      </c>
      <c r="J115" s="14">
        <v>0</v>
      </c>
      <c r="K115" s="14">
        <v>0</v>
      </c>
      <c r="L115" s="16">
        <f t="shared" si="14"/>
        <v>0</v>
      </c>
      <c r="M115" s="14">
        <v>0</v>
      </c>
      <c r="N115" s="14">
        <v>0</v>
      </c>
      <c r="O115" s="14">
        <v>0</v>
      </c>
      <c r="P115" s="16">
        <f t="shared" si="15"/>
        <v>0</v>
      </c>
      <c r="Q115" s="16"/>
      <c r="R115" s="16"/>
      <c r="S115" s="16"/>
      <c r="T115" s="16">
        <f t="shared" si="16"/>
        <v>0</v>
      </c>
      <c r="U115" s="14">
        <v>0</v>
      </c>
      <c r="V115" s="14">
        <v>0</v>
      </c>
      <c r="W115" s="14">
        <v>0</v>
      </c>
      <c r="X115" s="16">
        <f t="shared" si="17"/>
        <v>0</v>
      </c>
      <c r="Y115" s="23">
        <f t="shared" si="21"/>
        <v>0</v>
      </c>
      <c r="Z115" s="10">
        <f t="shared" si="21"/>
        <v>0</v>
      </c>
      <c r="AA115" s="14">
        <f t="shared" si="21"/>
        <v>0</v>
      </c>
      <c r="AB115" s="16">
        <f>Y115+Z115+AA115</f>
        <v>0</v>
      </c>
    </row>
    <row r="116" spans="1:28" ht="49.5" customHeight="1">
      <c r="A116" s="1"/>
      <c r="B116" s="56"/>
      <c r="C116" s="12">
        <v>2000</v>
      </c>
      <c r="D116" s="13" t="s">
        <v>20</v>
      </c>
      <c r="E116" s="14">
        <v>204016</v>
      </c>
      <c r="F116" s="14">
        <v>0</v>
      </c>
      <c r="G116" s="14">
        <v>0</v>
      </c>
      <c r="H116" s="15">
        <f t="shared" si="13"/>
        <v>204016</v>
      </c>
      <c r="I116" s="14">
        <f>'[1]AFF OAX 2'!BA3766</f>
        <v>0</v>
      </c>
      <c r="J116" s="14">
        <v>0</v>
      </c>
      <c r="K116" s="14">
        <v>0</v>
      </c>
      <c r="L116" s="16">
        <f t="shared" si="14"/>
        <v>0</v>
      </c>
      <c r="M116" s="14">
        <f>'[1]AFF OAX 2'!BH3766</f>
        <v>0</v>
      </c>
      <c r="N116" s="14">
        <v>0</v>
      </c>
      <c r="O116" s="14">
        <v>0</v>
      </c>
      <c r="P116" s="16">
        <f t="shared" si="15"/>
        <v>0</v>
      </c>
      <c r="Q116" s="16">
        <f>'[1]AFF OAX 2'!AT3766</f>
        <v>0</v>
      </c>
      <c r="R116" s="16">
        <v>0</v>
      </c>
      <c r="S116" s="16">
        <v>0</v>
      </c>
      <c r="T116" s="16">
        <f t="shared" si="16"/>
        <v>0</v>
      </c>
      <c r="U116" s="14">
        <f>'[1]AFF OAX 2'!AM3766</f>
        <v>71122.5</v>
      </c>
      <c r="V116" s="14">
        <v>0</v>
      </c>
      <c r="W116" s="14">
        <v>0</v>
      </c>
      <c r="X116" s="16">
        <f t="shared" si="17"/>
        <v>71122.5</v>
      </c>
      <c r="Y116" s="22">
        <f t="shared" si="21"/>
        <v>132893.5</v>
      </c>
      <c r="Z116" s="21">
        <f t="shared" si="21"/>
        <v>0</v>
      </c>
      <c r="AA116" s="14">
        <f t="shared" si="21"/>
        <v>0</v>
      </c>
      <c r="AB116" s="16">
        <f>SUM(Y116:AA116)</f>
        <v>132893.5</v>
      </c>
    </row>
    <row r="117" spans="1:28" ht="49.5" customHeight="1">
      <c r="A117" s="1"/>
      <c r="B117" s="56"/>
      <c r="C117" s="12">
        <v>3000</v>
      </c>
      <c r="D117" s="13" t="s">
        <v>21</v>
      </c>
      <c r="E117" s="14">
        <v>182000</v>
      </c>
      <c r="F117" s="14">
        <v>0</v>
      </c>
      <c r="G117" s="14">
        <v>0</v>
      </c>
      <c r="H117" s="15">
        <f t="shared" si="13"/>
        <v>182000</v>
      </c>
      <c r="I117" s="14">
        <f>'[1]AFF OAX 2'!BA3819</f>
        <v>0</v>
      </c>
      <c r="J117" s="14">
        <v>0</v>
      </c>
      <c r="K117" s="14">
        <v>0</v>
      </c>
      <c r="L117" s="16">
        <f t="shared" si="14"/>
        <v>0</v>
      </c>
      <c r="M117" s="14">
        <f>'[1]AFF OAX 2'!BH3819</f>
        <v>0</v>
      </c>
      <c r="N117" s="14">
        <v>0</v>
      </c>
      <c r="O117" s="14">
        <v>0</v>
      </c>
      <c r="P117" s="16">
        <f t="shared" si="15"/>
        <v>0</v>
      </c>
      <c r="Q117" s="16">
        <f>'[1]AFF OAX 2'!AT3819</f>
        <v>0</v>
      </c>
      <c r="R117" s="16">
        <v>0</v>
      </c>
      <c r="S117" s="16">
        <v>0</v>
      </c>
      <c r="T117" s="16">
        <f t="shared" si="16"/>
        <v>0</v>
      </c>
      <c r="U117" s="14">
        <f>'[1]AFF OAX 2'!AM3819</f>
        <v>0</v>
      </c>
      <c r="V117" s="14">
        <v>0</v>
      </c>
      <c r="W117" s="14">
        <v>0</v>
      </c>
      <c r="X117" s="16">
        <f t="shared" si="17"/>
        <v>0</v>
      </c>
      <c r="Y117" s="22">
        <f t="shared" si="21"/>
        <v>182000</v>
      </c>
      <c r="Z117" s="21">
        <f t="shared" si="21"/>
        <v>0</v>
      </c>
      <c r="AA117" s="14">
        <f t="shared" si="21"/>
        <v>0</v>
      </c>
      <c r="AB117" s="16">
        <f>SUM(Y117:AA117)</f>
        <v>182000</v>
      </c>
    </row>
    <row r="118" spans="1:28" ht="54.95" hidden="1" customHeight="1">
      <c r="A118" s="1"/>
      <c r="B118" s="56"/>
      <c r="C118" s="12">
        <v>4000</v>
      </c>
      <c r="D118" s="13" t="s">
        <v>22</v>
      </c>
      <c r="E118" s="14">
        <v>0</v>
      </c>
      <c r="F118" s="14">
        <v>0</v>
      </c>
      <c r="G118" s="14">
        <v>0</v>
      </c>
      <c r="H118" s="15">
        <f t="shared" si="13"/>
        <v>0</v>
      </c>
      <c r="I118" s="14">
        <v>0</v>
      </c>
      <c r="J118" s="14">
        <v>0</v>
      </c>
      <c r="K118" s="14">
        <v>0</v>
      </c>
      <c r="L118" s="16">
        <f t="shared" si="14"/>
        <v>0</v>
      </c>
      <c r="M118" s="14">
        <v>0</v>
      </c>
      <c r="N118" s="14">
        <v>0</v>
      </c>
      <c r="O118" s="14">
        <v>0</v>
      </c>
      <c r="P118" s="16">
        <f t="shared" si="15"/>
        <v>0</v>
      </c>
      <c r="Q118" s="16"/>
      <c r="R118" s="16"/>
      <c r="S118" s="16"/>
      <c r="T118" s="16">
        <f t="shared" si="16"/>
        <v>0</v>
      </c>
      <c r="U118" s="14">
        <v>0</v>
      </c>
      <c r="V118" s="14">
        <v>0</v>
      </c>
      <c r="W118" s="14">
        <v>0</v>
      </c>
      <c r="X118" s="16">
        <f t="shared" si="17"/>
        <v>0</v>
      </c>
      <c r="Y118" s="22">
        <f t="shared" si="21"/>
        <v>0</v>
      </c>
      <c r="Z118" s="21">
        <f t="shared" si="21"/>
        <v>0</v>
      </c>
      <c r="AA118" s="14">
        <f t="shared" si="21"/>
        <v>0</v>
      </c>
      <c r="AB118" s="16">
        <f>Y118+Z118+AA118</f>
        <v>0</v>
      </c>
    </row>
    <row r="119" spans="1:28" ht="49.5" customHeight="1">
      <c r="A119" s="1"/>
      <c r="B119" s="56"/>
      <c r="C119" s="12">
        <v>5000</v>
      </c>
      <c r="D119" s="13" t="s">
        <v>23</v>
      </c>
      <c r="E119" s="14">
        <v>4613984</v>
      </c>
      <c r="F119" s="14">
        <v>0</v>
      </c>
      <c r="G119" s="14">
        <v>0</v>
      </c>
      <c r="H119" s="15">
        <f t="shared" si="13"/>
        <v>4613984</v>
      </c>
      <c r="I119" s="14">
        <f>'[1]AFF OAX 2'!BA3833</f>
        <v>0</v>
      </c>
      <c r="J119" s="14">
        <v>0</v>
      </c>
      <c r="K119" s="14">
        <v>0</v>
      </c>
      <c r="L119" s="16">
        <f t="shared" si="14"/>
        <v>0</v>
      </c>
      <c r="M119" s="14">
        <f>'[1]AFF OAX 2'!BH3833</f>
        <v>31166.880000000001</v>
      </c>
      <c r="N119" s="14">
        <v>0</v>
      </c>
      <c r="O119" s="14">
        <v>0</v>
      </c>
      <c r="P119" s="16">
        <f t="shared" si="15"/>
        <v>31166.880000000001</v>
      </c>
      <c r="Q119" s="16">
        <f>'[1]AFF OAX 2'!AT3833</f>
        <v>0</v>
      </c>
      <c r="R119" s="16">
        <v>0</v>
      </c>
      <c r="S119" s="16">
        <v>0</v>
      </c>
      <c r="T119" s="16">
        <f t="shared" si="16"/>
        <v>0</v>
      </c>
      <c r="U119" s="14">
        <f>'[1]AFF OAX 2'!AM3833</f>
        <v>121473.05</v>
      </c>
      <c r="V119" s="14">
        <v>0</v>
      </c>
      <c r="W119" s="14">
        <v>0</v>
      </c>
      <c r="X119" s="16">
        <f t="shared" si="17"/>
        <v>121473.05</v>
      </c>
      <c r="Y119" s="22">
        <f t="shared" si="21"/>
        <v>4461344.07</v>
      </c>
      <c r="Z119" s="21">
        <f t="shared" si="21"/>
        <v>0</v>
      </c>
      <c r="AA119" s="14">
        <f t="shared" si="21"/>
        <v>0</v>
      </c>
      <c r="AB119" s="16">
        <f>SUM(Y119:AA119)</f>
        <v>4461344.07</v>
      </c>
    </row>
    <row r="120" spans="1:28" ht="49.5" hidden="1" customHeight="1">
      <c r="A120" s="1"/>
      <c r="B120" s="57"/>
      <c r="C120" s="12">
        <v>6000</v>
      </c>
      <c r="D120" s="13" t="s">
        <v>24</v>
      </c>
      <c r="E120" s="14">
        <v>0</v>
      </c>
      <c r="F120" s="14">
        <v>0</v>
      </c>
      <c r="G120" s="14">
        <v>0</v>
      </c>
      <c r="H120" s="15">
        <f t="shared" si="13"/>
        <v>0</v>
      </c>
      <c r="I120" s="14">
        <v>0</v>
      </c>
      <c r="J120" s="14">
        <v>0</v>
      </c>
      <c r="K120" s="14">
        <v>0</v>
      </c>
      <c r="L120" s="16">
        <f t="shared" si="14"/>
        <v>0</v>
      </c>
      <c r="M120" s="14">
        <v>0</v>
      </c>
      <c r="N120" s="14">
        <v>0</v>
      </c>
      <c r="O120" s="14">
        <v>0</v>
      </c>
      <c r="P120" s="16">
        <f t="shared" si="15"/>
        <v>0</v>
      </c>
      <c r="Q120" s="16"/>
      <c r="R120" s="16"/>
      <c r="S120" s="16"/>
      <c r="T120" s="16">
        <f t="shared" si="16"/>
        <v>0</v>
      </c>
      <c r="U120" s="14">
        <v>0</v>
      </c>
      <c r="V120" s="14">
        <v>0</v>
      </c>
      <c r="W120" s="14">
        <v>0</v>
      </c>
      <c r="X120" s="16">
        <f t="shared" si="17"/>
        <v>0</v>
      </c>
      <c r="Y120" s="23">
        <f t="shared" si="21"/>
        <v>0</v>
      </c>
      <c r="Z120" s="10">
        <f t="shared" si="21"/>
        <v>0</v>
      </c>
      <c r="AA120" s="14">
        <f t="shared" si="21"/>
        <v>0</v>
      </c>
      <c r="AB120" s="16">
        <f>Y120+Z120+AA120</f>
        <v>0</v>
      </c>
    </row>
    <row r="121" spans="1:28" ht="94.5" customHeight="1">
      <c r="A121" s="1"/>
      <c r="B121" s="65">
        <v>17</v>
      </c>
      <c r="C121" s="18"/>
      <c r="D121" s="19" t="s">
        <v>40</v>
      </c>
      <c r="E121" s="20">
        <f>SUM(E122:E127)</f>
        <v>106919295.40000001</v>
      </c>
      <c r="F121" s="20">
        <f>SUM(F122:F127)</f>
        <v>52015802.600000001</v>
      </c>
      <c r="G121" s="20">
        <f>SUM(G122:G127)</f>
        <v>13080000</v>
      </c>
      <c r="H121" s="11">
        <f t="shared" si="13"/>
        <v>172015098</v>
      </c>
      <c r="I121" s="20">
        <f>SUM(I122:I127)</f>
        <v>6097660.6399999997</v>
      </c>
      <c r="J121" s="20">
        <f>SUM(J122:J127)</f>
        <v>4770975.0999999996</v>
      </c>
      <c r="K121" s="20">
        <f>SUM(K122:K127)</f>
        <v>19996.150000000001</v>
      </c>
      <c r="L121" s="10">
        <f t="shared" si="14"/>
        <v>10888631.889999999</v>
      </c>
      <c r="M121" s="20">
        <f>SUM(M122:M127)</f>
        <v>0</v>
      </c>
      <c r="N121" s="20">
        <f>SUM(N122:N127)</f>
        <v>0</v>
      </c>
      <c r="O121" s="20">
        <f>SUM(O122:O127)</f>
        <v>0</v>
      </c>
      <c r="P121" s="10">
        <f t="shared" si="15"/>
        <v>0</v>
      </c>
      <c r="Q121" s="10">
        <f>+Q123+Q124+Q126+Q127</f>
        <v>0</v>
      </c>
      <c r="R121" s="10">
        <f>+R123+R124+R126+R127</f>
        <v>0</v>
      </c>
      <c r="S121" s="10">
        <f>+S123+S124+S126+S127</f>
        <v>8999959.8900000006</v>
      </c>
      <c r="T121" s="10">
        <f t="shared" si="16"/>
        <v>8999959.8900000006</v>
      </c>
      <c r="U121" s="20">
        <f>SUM(U122:U127)</f>
        <v>96865919.620000005</v>
      </c>
      <c r="V121" s="20">
        <f>SUM(V122:V127)</f>
        <v>46237200</v>
      </c>
      <c r="W121" s="20">
        <f>SUM(W122:W127)</f>
        <v>269800</v>
      </c>
      <c r="X121" s="10">
        <f t="shared" si="17"/>
        <v>143372919.62</v>
      </c>
      <c r="Y121" s="20">
        <f t="shared" si="21"/>
        <v>3955715.1400000006</v>
      </c>
      <c r="Z121" s="10">
        <f t="shared" si="21"/>
        <v>1007627.5</v>
      </c>
      <c r="AA121" s="20">
        <f t="shared" si="21"/>
        <v>3790243.959999999</v>
      </c>
      <c r="AB121" s="10">
        <f>SUM(Y121:AA121)</f>
        <v>8753586.5999999996</v>
      </c>
    </row>
    <row r="122" spans="1:28" ht="49.5" hidden="1" customHeight="1">
      <c r="A122" s="1"/>
      <c r="B122" s="65"/>
      <c r="C122" s="12">
        <v>1000</v>
      </c>
      <c r="D122" s="13" t="s">
        <v>19</v>
      </c>
      <c r="E122" s="14">
        <v>0</v>
      </c>
      <c r="F122" s="14">
        <v>0</v>
      </c>
      <c r="G122" s="14">
        <v>0</v>
      </c>
      <c r="H122" s="15">
        <f t="shared" si="13"/>
        <v>0</v>
      </c>
      <c r="I122" s="14">
        <v>0</v>
      </c>
      <c r="J122" s="14">
        <v>0</v>
      </c>
      <c r="K122" s="14">
        <v>0</v>
      </c>
      <c r="L122" s="16">
        <f t="shared" si="14"/>
        <v>0</v>
      </c>
      <c r="M122" s="14">
        <v>0</v>
      </c>
      <c r="N122" s="14">
        <v>0</v>
      </c>
      <c r="O122" s="14">
        <v>0</v>
      </c>
      <c r="P122" s="16">
        <f t="shared" si="15"/>
        <v>0</v>
      </c>
      <c r="Q122" s="16"/>
      <c r="R122" s="16"/>
      <c r="S122" s="16"/>
      <c r="T122" s="16">
        <f t="shared" si="16"/>
        <v>0</v>
      </c>
      <c r="U122" s="14">
        <v>0</v>
      </c>
      <c r="V122" s="14">
        <v>0</v>
      </c>
      <c r="W122" s="14">
        <v>0</v>
      </c>
      <c r="X122" s="16">
        <f t="shared" si="17"/>
        <v>0</v>
      </c>
      <c r="Y122" s="23">
        <f t="shared" si="21"/>
        <v>0</v>
      </c>
      <c r="Z122" s="10">
        <f t="shared" si="21"/>
        <v>0</v>
      </c>
      <c r="AA122" s="14">
        <f t="shared" si="21"/>
        <v>0</v>
      </c>
      <c r="AB122" s="16">
        <f>Y122+Z122+AA122</f>
        <v>0</v>
      </c>
    </row>
    <row r="123" spans="1:28" ht="49.5" customHeight="1">
      <c r="A123" s="1"/>
      <c r="B123" s="65"/>
      <c r="C123" s="12">
        <v>2000</v>
      </c>
      <c r="D123" s="13" t="s">
        <v>20</v>
      </c>
      <c r="E123" s="14">
        <v>82417000</v>
      </c>
      <c r="F123" s="14">
        <v>0</v>
      </c>
      <c r="G123" s="14">
        <v>5500000</v>
      </c>
      <c r="H123" s="15">
        <f t="shared" si="13"/>
        <v>87917000</v>
      </c>
      <c r="I123" s="14">
        <f>'[1]AFF OAX 2'!BA3939</f>
        <v>6097660.6399999997</v>
      </c>
      <c r="J123" s="14">
        <v>0</v>
      </c>
      <c r="K123" s="14">
        <f>'[1]AFF OAX 2'!BD3939</f>
        <v>0</v>
      </c>
      <c r="L123" s="16">
        <f t="shared" si="14"/>
        <v>6097660.6399999997</v>
      </c>
      <c r="M123" s="14">
        <f>'[1]AFF OAX 2'!BH3939</f>
        <v>0</v>
      </c>
      <c r="N123" s="14">
        <v>0</v>
      </c>
      <c r="O123" s="14">
        <f>'[1]AFF OAX 2'!BK3939</f>
        <v>0</v>
      </c>
      <c r="P123" s="16">
        <f t="shared" si="15"/>
        <v>0</v>
      </c>
      <c r="Q123" s="16">
        <f>'[1]AFF OAX 2'!AT3939</f>
        <v>0</v>
      </c>
      <c r="R123" s="16">
        <v>0</v>
      </c>
      <c r="S123" s="16">
        <f>'[1]AFF OAX 2'!AW3939</f>
        <v>3499959.89</v>
      </c>
      <c r="T123" s="16">
        <f t="shared" si="16"/>
        <v>3499959.89</v>
      </c>
      <c r="U123" s="14">
        <f>'[1]AFF OAX 2'!AM3939</f>
        <v>73698621.060000002</v>
      </c>
      <c r="V123" s="14">
        <v>0</v>
      </c>
      <c r="W123" s="14">
        <f>'[1]AFF OAX 2'!AP3939</f>
        <v>269800</v>
      </c>
      <c r="X123" s="16">
        <f t="shared" si="17"/>
        <v>73968421.060000002</v>
      </c>
      <c r="Y123" s="22">
        <f t="shared" si="21"/>
        <v>2620718.299999997</v>
      </c>
      <c r="Z123" s="21">
        <f t="shared" si="21"/>
        <v>0</v>
      </c>
      <c r="AA123" s="14">
        <f t="shared" si="21"/>
        <v>1730240.1099999999</v>
      </c>
      <c r="AB123" s="14">
        <f>SUM(Y123:AA123)</f>
        <v>4350958.4099999964</v>
      </c>
    </row>
    <row r="124" spans="1:28" ht="49.5" customHeight="1">
      <c r="A124" s="1"/>
      <c r="B124" s="65"/>
      <c r="C124" s="12">
        <v>3000</v>
      </c>
      <c r="D124" s="13" t="s">
        <v>21</v>
      </c>
      <c r="E124" s="14">
        <v>0</v>
      </c>
      <c r="F124" s="14">
        <v>0</v>
      </c>
      <c r="G124" s="14">
        <v>7500000</v>
      </c>
      <c r="H124" s="15">
        <f t="shared" si="13"/>
        <v>7500000</v>
      </c>
      <c r="I124" s="14">
        <v>0</v>
      </c>
      <c r="J124" s="14">
        <v>0</v>
      </c>
      <c r="K124" s="14">
        <f>'[1]AFF OAX 2'!BD3995</f>
        <v>0</v>
      </c>
      <c r="L124" s="16">
        <f t="shared" si="14"/>
        <v>0</v>
      </c>
      <c r="M124" s="14">
        <v>0</v>
      </c>
      <c r="N124" s="14">
        <v>0</v>
      </c>
      <c r="O124" s="14">
        <f>'[1]AFF OAX 2'!BK3995</f>
        <v>0</v>
      </c>
      <c r="P124" s="16">
        <f t="shared" si="15"/>
        <v>0</v>
      </c>
      <c r="Q124" s="16">
        <v>0</v>
      </c>
      <c r="R124" s="16">
        <v>0</v>
      </c>
      <c r="S124" s="16">
        <f>'[1]AFF OAX 2'!AW3995</f>
        <v>5500000</v>
      </c>
      <c r="T124" s="16">
        <f t="shared" si="16"/>
        <v>5500000</v>
      </c>
      <c r="U124" s="14">
        <v>0</v>
      </c>
      <c r="V124" s="14">
        <v>0</v>
      </c>
      <c r="W124" s="14">
        <f>'[1]AFF OAX 2'!AP3995</f>
        <v>0</v>
      </c>
      <c r="X124" s="16">
        <f t="shared" si="17"/>
        <v>0</v>
      </c>
      <c r="Y124" s="22">
        <f t="shared" si="21"/>
        <v>0</v>
      </c>
      <c r="Z124" s="21">
        <f t="shared" si="21"/>
        <v>0</v>
      </c>
      <c r="AA124" s="14">
        <f t="shared" si="21"/>
        <v>2000000</v>
      </c>
      <c r="AB124" s="14">
        <f>SUM(Y124:AA124)</f>
        <v>2000000</v>
      </c>
    </row>
    <row r="125" spans="1:28" ht="54.95" hidden="1" customHeight="1">
      <c r="A125" s="1"/>
      <c r="B125" s="65"/>
      <c r="C125" s="12">
        <v>4000</v>
      </c>
      <c r="D125" s="13" t="s">
        <v>22</v>
      </c>
      <c r="E125" s="14">
        <v>0</v>
      </c>
      <c r="F125" s="14">
        <v>0</v>
      </c>
      <c r="G125" s="14">
        <v>0</v>
      </c>
      <c r="H125" s="15">
        <f t="shared" si="13"/>
        <v>0</v>
      </c>
      <c r="I125" s="14">
        <v>0</v>
      </c>
      <c r="J125" s="14">
        <v>0</v>
      </c>
      <c r="K125" s="14">
        <v>0</v>
      </c>
      <c r="L125" s="16">
        <f t="shared" si="14"/>
        <v>0</v>
      </c>
      <c r="M125" s="14">
        <v>0</v>
      </c>
      <c r="N125" s="14">
        <v>0</v>
      </c>
      <c r="O125" s="14">
        <v>0</v>
      </c>
      <c r="P125" s="16">
        <f t="shared" si="15"/>
        <v>0</v>
      </c>
      <c r="Q125" s="16"/>
      <c r="R125" s="16"/>
      <c r="S125" s="16"/>
      <c r="T125" s="16">
        <f t="shared" si="16"/>
        <v>0</v>
      </c>
      <c r="U125" s="14">
        <v>0</v>
      </c>
      <c r="V125" s="14">
        <v>0</v>
      </c>
      <c r="W125" s="14">
        <v>0</v>
      </c>
      <c r="X125" s="16">
        <f t="shared" si="17"/>
        <v>0</v>
      </c>
      <c r="Y125" s="22">
        <f t="shared" si="21"/>
        <v>0</v>
      </c>
      <c r="Z125" s="21">
        <f t="shared" si="21"/>
        <v>0</v>
      </c>
      <c r="AA125" s="14">
        <f t="shared" si="21"/>
        <v>0</v>
      </c>
      <c r="AB125" s="14">
        <f>SUM(Y125:AA125)</f>
        <v>0</v>
      </c>
    </row>
    <row r="126" spans="1:28" ht="49.5" customHeight="1" thickBot="1">
      <c r="A126" s="1"/>
      <c r="B126" s="65"/>
      <c r="C126" s="12">
        <v>5000</v>
      </c>
      <c r="D126" s="13" t="s">
        <v>23</v>
      </c>
      <c r="E126" s="14">
        <f>11782295.4+12720000</f>
        <v>24502295.399999999</v>
      </c>
      <c r="F126" s="14">
        <v>52015802.600000001</v>
      </c>
      <c r="G126" s="14">
        <v>80000</v>
      </c>
      <c r="H126" s="15">
        <f t="shared" si="13"/>
        <v>76598098</v>
      </c>
      <c r="I126" s="14">
        <f>'[1]AFF OAX 2'!BA4015+'[1]AFF OAX 2'!BA4234</f>
        <v>0</v>
      </c>
      <c r="J126" s="14">
        <f>'[1]AFF OAX 2'!BB4015+'[1]AFF OAX 2'!BB4234</f>
        <v>4770975.0999999996</v>
      </c>
      <c r="K126" s="14">
        <f>'[1]AFF OAX 2'!BD4015+'[1]AFF OAX 2'!BD4234</f>
        <v>19996.150000000001</v>
      </c>
      <c r="L126" s="16">
        <f t="shared" si="14"/>
        <v>4790971.25</v>
      </c>
      <c r="M126" s="14">
        <f>'[1]AFF OAX 2'!BH4015+'[1]AFF OAX 2'!BH4234</f>
        <v>0</v>
      </c>
      <c r="N126" s="14">
        <f>'[1]AFF OAX 2'!BI4015+'[1]AFF OAX 2'!BI4234</f>
        <v>0</v>
      </c>
      <c r="O126" s="14">
        <f>'[1]AFF OAX 2'!BK4015+'[1]AFF OAX 2'!BK4234</f>
        <v>0</v>
      </c>
      <c r="P126" s="16">
        <f t="shared" si="15"/>
        <v>0</v>
      </c>
      <c r="Q126" s="16">
        <f>'[1]AFF OAX 2'!AT4015+'[1]AFF OAX 2'!AT4234</f>
        <v>0</v>
      </c>
      <c r="R126" s="16">
        <f>'[1]AFF OAX 2'!AU4015+'[1]AFF OAX 2'!AU4234</f>
        <v>0</v>
      </c>
      <c r="S126" s="16">
        <f>'[1]AFF OAX 2'!AW4015+'[1]AFF OAX 2'!AW4234</f>
        <v>0</v>
      </c>
      <c r="T126" s="16">
        <f t="shared" si="16"/>
        <v>0</v>
      </c>
      <c r="U126" s="14">
        <f>'[1]AFF OAX 2'!AM4015+'[1]AFF OAX 2'!AM4234</f>
        <v>23167298.560000002</v>
      </c>
      <c r="V126" s="14">
        <f>'[1]AFF OAX 2'!AN4015+'[1]AFF OAX 2'!AN4234</f>
        <v>46237200</v>
      </c>
      <c r="W126" s="14">
        <f>'[1]AFF OAX 2'!AP4015+'[1]AFF OAX 2'!AP4234</f>
        <v>0</v>
      </c>
      <c r="X126" s="16">
        <f t="shared" si="17"/>
        <v>69404498.560000002</v>
      </c>
      <c r="Y126" s="22">
        <f t="shared" si="21"/>
        <v>1334996.8399999961</v>
      </c>
      <c r="Z126" s="21">
        <f t="shared" si="21"/>
        <v>1007627.5</v>
      </c>
      <c r="AA126" s="14">
        <f t="shared" si="21"/>
        <v>60003.85</v>
      </c>
      <c r="AB126" s="14">
        <f>SUM(Y126:AA126)</f>
        <v>2402628.1899999962</v>
      </c>
    </row>
    <row r="127" spans="1:28" ht="49.5" hidden="1" customHeight="1" thickBot="1">
      <c r="A127" s="1"/>
      <c r="B127" s="66"/>
      <c r="C127" s="12">
        <v>6000</v>
      </c>
      <c r="D127" s="13" t="s">
        <v>24</v>
      </c>
      <c r="E127" s="14">
        <v>0</v>
      </c>
      <c r="F127" s="14">
        <v>0</v>
      </c>
      <c r="G127" s="14">
        <v>0</v>
      </c>
      <c r="H127" s="15">
        <f t="shared" si="13"/>
        <v>0</v>
      </c>
      <c r="I127" s="14">
        <v>0</v>
      </c>
      <c r="J127" s="14">
        <v>0</v>
      </c>
      <c r="K127" s="14">
        <v>0</v>
      </c>
      <c r="L127" s="16">
        <f t="shared" si="14"/>
        <v>0</v>
      </c>
      <c r="M127" s="14">
        <v>0</v>
      </c>
      <c r="N127" s="14">
        <v>0</v>
      </c>
      <c r="O127" s="14">
        <v>0</v>
      </c>
      <c r="P127" s="16">
        <f t="shared" si="15"/>
        <v>0</v>
      </c>
      <c r="Q127" s="16"/>
      <c r="R127" s="16"/>
      <c r="S127" s="16"/>
      <c r="T127" s="16">
        <f t="shared" si="16"/>
        <v>0</v>
      </c>
      <c r="U127" s="14">
        <v>0</v>
      </c>
      <c r="V127" s="14">
        <v>0</v>
      </c>
      <c r="W127" s="14">
        <v>0</v>
      </c>
      <c r="X127" s="16">
        <f t="shared" si="17"/>
        <v>0</v>
      </c>
      <c r="Y127" s="14">
        <f>E127-I127-M127-U127-Q127</f>
        <v>0</v>
      </c>
      <c r="Z127" s="14">
        <f>F127-J127-N127-V127-R127</f>
        <v>0</v>
      </c>
      <c r="AA127" s="14">
        <f>G127-K127-O127-W127-S127</f>
        <v>0</v>
      </c>
      <c r="AB127" s="14">
        <f>H127-L127-P127-X127-T127</f>
        <v>0</v>
      </c>
    </row>
    <row r="128" spans="1:28" ht="49.5" customHeight="1" thickBot="1">
      <c r="A128" s="1"/>
      <c r="B128" s="25"/>
      <c r="C128" s="25"/>
      <c r="D128" s="26" t="s">
        <v>41</v>
      </c>
      <c r="E128" s="27">
        <f>E9+E16+E23+E30+E37+E44+E51+E58+E65+E72+E79+E86+E93+E100+E107+E114+E121</f>
        <v>207430210.40000001</v>
      </c>
      <c r="F128" s="27">
        <f>F9+F16+F23+F30+F37+F44+F51+F58+F65+F72+F79+F86+F93+F100+F107+F114+F121</f>
        <v>52648802.600000001</v>
      </c>
      <c r="G128" s="27">
        <f>G9+G16+G23+G30+G37+G44+G51+G58+G65+G72+G79+G86+G93+G100+G107+G114+G121</f>
        <v>65019753.25</v>
      </c>
      <c r="H128" s="27">
        <f t="shared" si="13"/>
        <v>325098766.25</v>
      </c>
      <c r="I128" s="27">
        <f t="shared" ref="I128:AB128" si="24">I9+I16+I23+I30+I37+I44+I51+I58+I65+I72+I79+I86+I93+I100+I107+I114+I121</f>
        <v>22691860.59</v>
      </c>
      <c r="J128" s="27">
        <f t="shared" si="24"/>
        <v>4798975.0999999996</v>
      </c>
      <c r="K128" s="27">
        <f t="shared" si="24"/>
        <v>1847973.89</v>
      </c>
      <c r="L128" s="27">
        <f t="shared" si="24"/>
        <v>29338809.579999998</v>
      </c>
      <c r="M128" s="27">
        <f t="shared" si="24"/>
        <v>9742219.5100000016</v>
      </c>
      <c r="N128" s="27">
        <f t="shared" si="24"/>
        <v>0</v>
      </c>
      <c r="O128" s="27">
        <f t="shared" si="24"/>
        <v>1171168.1100000001</v>
      </c>
      <c r="P128" s="27">
        <f t="shared" si="24"/>
        <v>10913387.620000001</v>
      </c>
      <c r="Q128" s="27">
        <f t="shared" si="24"/>
        <v>0</v>
      </c>
      <c r="R128" s="27">
        <f t="shared" si="24"/>
        <v>0</v>
      </c>
      <c r="S128" s="27">
        <f t="shared" si="24"/>
        <v>11059057.310000001</v>
      </c>
      <c r="T128" s="27">
        <f t="shared" si="24"/>
        <v>11059057.310000001</v>
      </c>
      <c r="U128" s="27">
        <f t="shared" si="24"/>
        <v>144427984.88999999</v>
      </c>
      <c r="V128" s="27">
        <f t="shared" si="24"/>
        <v>46792200</v>
      </c>
      <c r="W128" s="27">
        <f t="shared" si="24"/>
        <v>21061016.659999996</v>
      </c>
      <c r="X128" s="27">
        <f t="shared" si="24"/>
        <v>212281201.55000001</v>
      </c>
      <c r="Y128" s="27">
        <f t="shared" si="24"/>
        <v>30568145.41</v>
      </c>
      <c r="Z128" s="27">
        <f t="shared" si="24"/>
        <v>1057627.5</v>
      </c>
      <c r="AA128" s="27">
        <f t="shared" si="24"/>
        <v>29880537.279999994</v>
      </c>
      <c r="AB128" s="27">
        <f t="shared" si="24"/>
        <v>61506310.190000005</v>
      </c>
    </row>
    <row r="129" spans="1:28" ht="41.25" customHeight="1">
      <c r="A129" s="1"/>
      <c r="B129" s="28"/>
      <c r="C129" s="28"/>
      <c r="D129" s="29"/>
      <c r="E129" s="29"/>
      <c r="F129" s="29"/>
      <c r="G129" s="29"/>
      <c r="H129" s="29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1"/>
      <c r="Z129" s="30"/>
      <c r="AA129" s="30"/>
      <c r="AB129" s="28"/>
    </row>
    <row r="130" spans="1:28" ht="41.25" customHeight="1" thickBot="1">
      <c r="A130" s="1"/>
      <c r="B130" s="28"/>
      <c r="C130" s="28"/>
      <c r="D130" s="29"/>
      <c r="E130" s="30"/>
      <c r="F130" s="30"/>
      <c r="G130" s="30"/>
      <c r="H130" s="29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28"/>
    </row>
    <row r="131" spans="1:28" ht="58.5" customHeight="1" thickBot="1">
      <c r="A131" s="1"/>
      <c r="B131" s="28"/>
      <c r="C131" s="28"/>
      <c r="D131" s="32"/>
      <c r="E131" s="62" t="s">
        <v>8</v>
      </c>
      <c r="F131" s="62"/>
      <c r="G131" s="62"/>
      <c r="H131" s="62"/>
      <c r="I131" s="62" t="s">
        <v>9</v>
      </c>
      <c r="J131" s="62"/>
      <c r="K131" s="62"/>
      <c r="L131" s="62"/>
      <c r="M131" s="62" t="s">
        <v>10</v>
      </c>
      <c r="N131" s="62"/>
      <c r="O131" s="62"/>
      <c r="P131" s="62"/>
      <c r="Q131" s="62" t="s">
        <v>11</v>
      </c>
      <c r="R131" s="62"/>
      <c r="S131" s="62"/>
      <c r="T131" s="62"/>
      <c r="U131" s="62" t="s">
        <v>12</v>
      </c>
      <c r="V131" s="62"/>
      <c r="W131" s="62"/>
      <c r="X131" s="62"/>
      <c r="Y131" s="62" t="s">
        <v>13</v>
      </c>
      <c r="Z131" s="62"/>
      <c r="AA131" s="62"/>
      <c r="AB131" s="62"/>
    </row>
    <row r="132" spans="1:28" ht="58.5" customHeight="1" thickBot="1">
      <c r="A132" s="1"/>
      <c r="B132" s="28"/>
      <c r="C132" s="28"/>
      <c r="D132" s="32"/>
      <c r="E132" s="33" t="s">
        <v>14</v>
      </c>
      <c r="F132" s="34" t="s">
        <v>15</v>
      </c>
      <c r="G132" s="33" t="s">
        <v>16</v>
      </c>
      <c r="H132" s="33" t="s">
        <v>17</v>
      </c>
      <c r="I132" s="33" t="s">
        <v>14</v>
      </c>
      <c r="J132" s="34" t="s">
        <v>15</v>
      </c>
      <c r="K132" s="33" t="s">
        <v>16</v>
      </c>
      <c r="L132" s="33" t="s">
        <v>17</v>
      </c>
      <c r="M132" s="33" t="s">
        <v>42</v>
      </c>
      <c r="N132" s="34" t="s">
        <v>15</v>
      </c>
      <c r="O132" s="33" t="s">
        <v>43</v>
      </c>
      <c r="P132" s="33" t="s">
        <v>17</v>
      </c>
      <c r="Q132" s="35" t="s">
        <v>14</v>
      </c>
      <c r="R132" s="36" t="s">
        <v>15</v>
      </c>
      <c r="S132" s="35" t="s">
        <v>16</v>
      </c>
      <c r="T132" s="33" t="s">
        <v>17</v>
      </c>
      <c r="U132" s="33" t="s">
        <v>14</v>
      </c>
      <c r="V132" s="34" t="s">
        <v>15</v>
      </c>
      <c r="W132" s="33" t="s">
        <v>16</v>
      </c>
      <c r="X132" s="33" t="s">
        <v>17</v>
      </c>
      <c r="Y132" s="33" t="s">
        <v>14</v>
      </c>
      <c r="Z132" s="34" t="s">
        <v>15</v>
      </c>
      <c r="AA132" s="33" t="s">
        <v>16</v>
      </c>
      <c r="AB132" s="33" t="s">
        <v>17</v>
      </c>
    </row>
    <row r="133" spans="1:28" ht="58.5" customHeight="1">
      <c r="A133" s="1"/>
      <c r="B133" s="28"/>
      <c r="C133" s="37">
        <v>1000</v>
      </c>
      <c r="D133" s="38" t="s">
        <v>19</v>
      </c>
      <c r="E133" s="39">
        <f t="shared" ref="E133:AB138" si="25">E10+E17+E24+E31+E38+E45+E52+E59+E66+E73+E80+E87+E94+E101+E108+E115+E122</f>
        <v>0</v>
      </c>
      <c r="F133" s="39">
        <f t="shared" si="25"/>
        <v>0</v>
      </c>
      <c r="G133" s="39">
        <f t="shared" si="25"/>
        <v>22548011</v>
      </c>
      <c r="H133" s="39">
        <f t="shared" si="25"/>
        <v>22548011</v>
      </c>
      <c r="I133" s="39">
        <f t="shared" si="25"/>
        <v>0</v>
      </c>
      <c r="J133" s="39">
        <f t="shared" si="25"/>
        <v>0</v>
      </c>
      <c r="K133" s="39">
        <f t="shared" si="25"/>
        <v>0</v>
      </c>
      <c r="L133" s="39">
        <f t="shared" si="25"/>
        <v>0</v>
      </c>
      <c r="M133" s="39">
        <f t="shared" si="25"/>
        <v>0</v>
      </c>
      <c r="N133" s="39">
        <f t="shared" si="25"/>
        <v>0</v>
      </c>
      <c r="O133" s="39">
        <f t="shared" si="25"/>
        <v>0</v>
      </c>
      <c r="P133" s="39">
        <f t="shared" si="25"/>
        <v>0</v>
      </c>
      <c r="Q133" s="40">
        <f t="shared" si="25"/>
        <v>0</v>
      </c>
      <c r="R133" s="40">
        <f t="shared" si="25"/>
        <v>0</v>
      </c>
      <c r="S133" s="40">
        <f t="shared" si="25"/>
        <v>0</v>
      </c>
      <c r="T133" s="39">
        <f t="shared" si="25"/>
        <v>0</v>
      </c>
      <c r="U133" s="39">
        <f t="shared" si="25"/>
        <v>0</v>
      </c>
      <c r="V133" s="39">
        <f t="shared" si="25"/>
        <v>0</v>
      </c>
      <c r="W133" s="39">
        <f t="shared" si="25"/>
        <v>20325021.789999999</v>
      </c>
      <c r="X133" s="39">
        <f t="shared" si="25"/>
        <v>20325021.789999999</v>
      </c>
      <c r="Y133" s="39">
        <f t="shared" si="25"/>
        <v>0</v>
      </c>
      <c r="Z133" s="39">
        <f t="shared" si="25"/>
        <v>0</v>
      </c>
      <c r="AA133" s="39">
        <f t="shared" si="25"/>
        <v>2222989.2099999981</v>
      </c>
      <c r="AB133" s="41">
        <f t="shared" si="25"/>
        <v>2222989.2099999981</v>
      </c>
    </row>
    <row r="134" spans="1:28" ht="58.5" customHeight="1">
      <c r="A134" s="1"/>
      <c r="B134" s="28"/>
      <c r="C134" s="42">
        <v>2000</v>
      </c>
      <c r="D134" s="43" t="s">
        <v>20</v>
      </c>
      <c r="E134" s="44">
        <f t="shared" si="25"/>
        <v>89008762</v>
      </c>
      <c r="F134" s="44">
        <f t="shared" si="25"/>
        <v>0</v>
      </c>
      <c r="G134" s="44">
        <f t="shared" si="25"/>
        <v>11314383</v>
      </c>
      <c r="H134" s="44">
        <f t="shared" si="25"/>
        <v>100323145</v>
      </c>
      <c r="I134" s="44">
        <f t="shared" si="25"/>
        <v>6517412.7399999993</v>
      </c>
      <c r="J134" s="44">
        <f t="shared" si="25"/>
        <v>0</v>
      </c>
      <c r="K134" s="44">
        <f t="shared" si="25"/>
        <v>220175.26</v>
      </c>
      <c r="L134" s="44">
        <f t="shared" si="25"/>
        <v>6737588</v>
      </c>
      <c r="M134" s="44">
        <f t="shared" si="25"/>
        <v>0</v>
      </c>
      <c r="N134" s="44">
        <f t="shared" si="25"/>
        <v>0</v>
      </c>
      <c r="O134" s="44">
        <f t="shared" si="25"/>
        <v>881329.59000000008</v>
      </c>
      <c r="P134" s="44">
        <f t="shared" si="25"/>
        <v>881329.59000000008</v>
      </c>
      <c r="Q134" s="44">
        <f t="shared" si="25"/>
        <v>0</v>
      </c>
      <c r="R134" s="44">
        <f t="shared" si="25"/>
        <v>0</v>
      </c>
      <c r="S134" s="44">
        <f t="shared" si="25"/>
        <v>3762635.62</v>
      </c>
      <c r="T134" s="44">
        <f t="shared" si="25"/>
        <v>3762635.62</v>
      </c>
      <c r="U134" s="44">
        <f t="shared" si="25"/>
        <v>78721985.510000005</v>
      </c>
      <c r="V134" s="44">
        <f t="shared" si="25"/>
        <v>0</v>
      </c>
      <c r="W134" s="44">
        <f t="shared" si="25"/>
        <v>269800</v>
      </c>
      <c r="X134" s="44">
        <f t="shared" si="25"/>
        <v>78991785.510000005</v>
      </c>
      <c r="Y134" s="44">
        <f t="shared" si="25"/>
        <v>3769363.7499999972</v>
      </c>
      <c r="Z134" s="44">
        <f t="shared" si="25"/>
        <v>0</v>
      </c>
      <c r="AA134" s="44">
        <f t="shared" si="25"/>
        <v>6180442.5299999993</v>
      </c>
      <c r="AB134" s="45">
        <f t="shared" si="25"/>
        <v>9949806.2799999975</v>
      </c>
    </row>
    <row r="135" spans="1:28" ht="58.5" customHeight="1">
      <c r="A135" s="1"/>
      <c r="B135" s="28"/>
      <c r="C135" s="42">
        <v>3000</v>
      </c>
      <c r="D135" s="43" t="s">
        <v>21</v>
      </c>
      <c r="E135" s="44">
        <f t="shared" si="25"/>
        <v>47884900</v>
      </c>
      <c r="F135" s="44">
        <f t="shared" si="25"/>
        <v>633000</v>
      </c>
      <c r="G135" s="44">
        <f t="shared" si="25"/>
        <v>24973400</v>
      </c>
      <c r="H135" s="44">
        <f t="shared" si="25"/>
        <v>73491300</v>
      </c>
      <c r="I135" s="44">
        <f t="shared" si="25"/>
        <v>11890576.09</v>
      </c>
      <c r="J135" s="44">
        <f t="shared" si="25"/>
        <v>28000</v>
      </c>
      <c r="K135" s="44">
        <f t="shared" si="25"/>
        <v>1199</v>
      </c>
      <c r="L135" s="44">
        <f t="shared" si="25"/>
        <v>11919775.09</v>
      </c>
      <c r="M135" s="44">
        <f t="shared" si="25"/>
        <v>9688864.2300000004</v>
      </c>
      <c r="N135" s="44">
        <f t="shared" si="25"/>
        <v>0</v>
      </c>
      <c r="O135" s="44">
        <f t="shared" si="25"/>
        <v>289838.52</v>
      </c>
      <c r="P135" s="44">
        <f t="shared" si="25"/>
        <v>9978702.75</v>
      </c>
      <c r="Q135" s="44">
        <f t="shared" si="25"/>
        <v>0</v>
      </c>
      <c r="R135" s="44">
        <f t="shared" si="25"/>
        <v>0</v>
      </c>
      <c r="S135" s="44">
        <f t="shared" si="25"/>
        <v>7296421.6899999995</v>
      </c>
      <c r="T135" s="44">
        <f t="shared" si="25"/>
        <v>7296421.6899999995</v>
      </c>
      <c r="U135" s="44">
        <f t="shared" si="25"/>
        <v>18320121.710000001</v>
      </c>
      <c r="V135" s="44">
        <f t="shared" si="25"/>
        <v>555000</v>
      </c>
      <c r="W135" s="44">
        <f t="shared" si="25"/>
        <v>370935.67000000004</v>
      </c>
      <c r="X135" s="44">
        <f t="shared" si="25"/>
        <v>19246057.379999999</v>
      </c>
      <c r="Y135" s="44">
        <f t="shared" si="25"/>
        <v>7985337.9700000007</v>
      </c>
      <c r="Z135" s="44">
        <f t="shared" si="25"/>
        <v>50000</v>
      </c>
      <c r="AA135" s="44">
        <f t="shared" si="25"/>
        <v>17015005.120000001</v>
      </c>
      <c r="AB135" s="45">
        <f t="shared" si="25"/>
        <v>25050343.090000004</v>
      </c>
    </row>
    <row r="136" spans="1:28" ht="58.5" customHeight="1">
      <c r="A136" s="1"/>
      <c r="B136" s="28"/>
      <c r="C136" s="42">
        <v>4000</v>
      </c>
      <c r="D136" s="43" t="s">
        <v>22</v>
      </c>
      <c r="E136" s="44">
        <f t="shared" si="25"/>
        <v>0</v>
      </c>
      <c r="F136" s="44">
        <f t="shared" si="25"/>
        <v>0</v>
      </c>
      <c r="G136" s="44">
        <f t="shared" si="25"/>
        <v>1500000</v>
      </c>
      <c r="H136" s="44">
        <f t="shared" si="25"/>
        <v>1500000</v>
      </c>
      <c r="I136" s="44">
        <f t="shared" si="25"/>
        <v>0</v>
      </c>
      <c r="J136" s="44">
        <f t="shared" si="25"/>
        <v>0</v>
      </c>
      <c r="K136" s="44">
        <f t="shared" si="25"/>
        <v>1500000</v>
      </c>
      <c r="L136" s="44">
        <f t="shared" si="25"/>
        <v>1500000</v>
      </c>
      <c r="M136" s="44">
        <f t="shared" si="25"/>
        <v>0</v>
      </c>
      <c r="N136" s="44">
        <f t="shared" si="25"/>
        <v>0</v>
      </c>
      <c r="O136" s="44">
        <f t="shared" si="25"/>
        <v>0</v>
      </c>
      <c r="P136" s="44">
        <f t="shared" si="25"/>
        <v>0</v>
      </c>
      <c r="Q136" s="46">
        <f t="shared" si="25"/>
        <v>0</v>
      </c>
      <c r="R136" s="46">
        <f t="shared" si="25"/>
        <v>0</v>
      </c>
      <c r="S136" s="46">
        <f t="shared" si="25"/>
        <v>0</v>
      </c>
      <c r="T136" s="44">
        <f t="shared" si="25"/>
        <v>0</v>
      </c>
      <c r="U136" s="44">
        <f t="shared" si="25"/>
        <v>0</v>
      </c>
      <c r="V136" s="44">
        <f t="shared" si="25"/>
        <v>0</v>
      </c>
      <c r="W136" s="44">
        <f t="shared" si="25"/>
        <v>0</v>
      </c>
      <c r="X136" s="44">
        <f t="shared" si="25"/>
        <v>0</v>
      </c>
      <c r="Y136" s="44">
        <f t="shared" si="25"/>
        <v>0</v>
      </c>
      <c r="Z136" s="44">
        <f t="shared" si="25"/>
        <v>0</v>
      </c>
      <c r="AA136" s="44">
        <f t="shared" si="25"/>
        <v>0</v>
      </c>
      <c r="AB136" s="45">
        <f t="shared" si="25"/>
        <v>0</v>
      </c>
    </row>
    <row r="137" spans="1:28" ht="58.5" customHeight="1">
      <c r="A137" s="1"/>
      <c r="B137" s="28"/>
      <c r="C137" s="42">
        <v>5000</v>
      </c>
      <c r="D137" s="43" t="s">
        <v>23</v>
      </c>
      <c r="E137" s="44">
        <f t="shared" si="25"/>
        <v>63536548.399999999</v>
      </c>
      <c r="F137" s="44">
        <f t="shared" si="25"/>
        <v>52015802.600000001</v>
      </c>
      <c r="G137" s="44">
        <f t="shared" si="25"/>
        <v>3315600</v>
      </c>
      <c r="H137" s="44">
        <f t="shared" si="25"/>
        <v>118867951</v>
      </c>
      <c r="I137" s="44">
        <f t="shared" si="25"/>
        <v>2800576.6499999994</v>
      </c>
      <c r="J137" s="44">
        <f t="shared" si="25"/>
        <v>4770975.0999999996</v>
      </c>
      <c r="K137" s="44">
        <f t="shared" si="25"/>
        <v>126599.63</v>
      </c>
      <c r="L137" s="44">
        <f t="shared" si="25"/>
        <v>7698151.379999999</v>
      </c>
      <c r="M137" s="44">
        <f t="shared" si="25"/>
        <v>53355.28</v>
      </c>
      <c r="N137" s="44">
        <f t="shared" si="25"/>
        <v>0</v>
      </c>
      <c r="O137" s="44">
        <f t="shared" si="25"/>
        <v>0</v>
      </c>
      <c r="P137" s="44">
        <f t="shared" si="25"/>
        <v>53355.28</v>
      </c>
      <c r="Q137" s="46">
        <f t="shared" si="25"/>
        <v>0</v>
      </c>
      <c r="R137" s="46">
        <f t="shared" si="25"/>
        <v>0</v>
      </c>
      <c r="S137" s="46">
        <f t="shared" si="25"/>
        <v>0</v>
      </c>
      <c r="T137" s="44">
        <f t="shared" si="25"/>
        <v>0</v>
      </c>
      <c r="U137" s="44">
        <f t="shared" si="25"/>
        <v>45069215.550000004</v>
      </c>
      <c r="V137" s="44">
        <f t="shared" si="25"/>
        <v>46237200</v>
      </c>
      <c r="W137" s="44">
        <f t="shared" si="25"/>
        <v>95259.199999999997</v>
      </c>
      <c r="X137" s="44">
        <f t="shared" si="25"/>
        <v>91401674.75</v>
      </c>
      <c r="Y137" s="44">
        <f t="shared" si="25"/>
        <v>15613400.919999996</v>
      </c>
      <c r="Z137" s="44">
        <f t="shared" si="25"/>
        <v>1007627.5</v>
      </c>
      <c r="AA137" s="44">
        <f t="shared" si="25"/>
        <v>3093741.17</v>
      </c>
      <c r="AB137" s="45">
        <f t="shared" si="25"/>
        <v>19714769.589999996</v>
      </c>
    </row>
    <row r="138" spans="1:28" ht="58.5" customHeight="1" thickBot="1">
      <c r="A138" s="1"/>
      <c r="B138" s="28"/>
      <c r="C138" s="47">
        <v>6000</v>
      </c>
      <c r="D138" s="48" t="s">
        <v>24</v>
      </c>
      <c r="E138" s="49">
        <f>E15+E22+E29+E36+E43+E50+E57+E64+E71+E78+E85+E92+E99+E106+E113+E120+E127</f>
        <v>7000000</v>
      </c>
      <c r="F138" s="49">
        <f>F15+F22+F29+F36+F43+F50+F57+F64+F71+F78+F85+F92+F99+F106+F113+F120+F127</f>
        <v>0</v>
      </c>
      <c r="G138" s="49">
        <f>G15+G22+G29+G36+G43+G50+G57+G64+G71+G78+G85+G92+G99+G106+G113+G120+G127</f>
        <v>1368359.25</v>
      </c>
      <c r="H138" s="49">
        <f>E138+G138</f>
        <v>8368359.25</v>
      </c>
      <c r="I138" s="49">
        <f t="shared" si="25"/>
        <v>1483295.1099999999</v>
      </c>
      <c r="J138" s="49">
        <f t="shared" si="25"/>
        <v>0</v>
      </c>
      <c r="K138" s="49">
        <f t="shared" si="25"/>
        <v>0</v>
      </c>
      <c r="L138" s="49">
        <f t="shared" si="25"/>
        <v>1483295.1099999999</v>
      </c>
      <c r="M138" s="49">
        <f t="shared" si="25"/>
        <v>0</v>
      </c>
      <c r="N138" s="49">
        <f t="shared" si="25"/>
        <v>0</v>
      </c>
      <c r="O138" s="49">
        <f t="shared" si="25"/>
        <v>0</v>
      </c>
      <c r="P138" s="49">
        <f t="shared" si="25"/>
        <v>0</v>
      </c>
      <c r="Q138" s="40">
        <f t="shared" si="25"/>
        <v>0</v>
      </c>
      <c r="R138" s="40">
        <f t="shared" si="25"/>
        <v>0</v>
      </c>
      <c r="S138" s="40">
        <f t="shared" si="25"/>
        <v>0</v>
      </c>
      <c r="T138" s="49">
        <f t="shared" si="25"/>
        <v>0</v>
      </c>
      <c r="U138" s="49">
        <f t="shared" si="25"/>
        <v>2316662.12</v>
      </c>
      <c r="V138" s="49">
        <f t="shared" si="25"/>
        <v>0</v>
      </c>
      <c r="W138" s="49">
        <f t="shared" si="25"/>
        <v>0</v>
      </c>
      <c r="X138" s="49">
        <f t="shared" si="25"/>
        <v>2316662.12</v>
      </c>
      <c r="Y138" s="49">
        <f t="shared" si="25"/>
        <v>3200042.77</v>
      </c>
      <c r="Z138" s="49">
        <f t="shared" si="25"/>
        <v>0</v>
      </c>
      <c r="AA138" s="49">
        <f t="shared" si="25"/>
        <v>1368359.25</v>
      </c>
      <c r="AB138" s="50">
        <f t="shared" si="25"/>
        <v>4568402.0199999996</v>
      </c>
    </row>
    <row r="139" spans="1:28" ht="58.5" customHeight="1" thickBot="1">
      <c r="A139" s="1"/>
      <c r="B139" s="28"/>
      <c r="C139" s="28"/>
      <c r="D139" s="51" t="s">
        <v>41</v>
      </c>
      <c r="E139" s="52">
        <f t="shared" ref="E139:AB139" si="26">SUM(E133:E138)</f>
        <v>207430210.40000001</v>
      </c>
      <c r="F139" s="52">
        <f t="shared" si="26"/>
        <v>52648802.600000001</v>
      </c>
      <c r="G139" s="52">
        <f t="shared" si="26"/>
        <v>65019753.25</v>
      </c>
      <c r="H139" s="52">
        <f t="shared" si="26"/>
        <v>325098766.25</v>
      </c>
      <c r="I139" s="52">
        <f t="shared" si="26"/>
        <v>22691860.589999996</v>
      </c>
      <c r="J139" s="52">
        <f t="shared" si="26"/>
        <v>4798975.0999999996</v>
      </c>
      <c r="K139" s="52">
        <f t="shared" si="26"/>
        <v>1847973.8900000001</v>
      </c>
      <c r="L139" s="52">
        <f t="shared" si="26"/>
        <v>29338809.579999998</v>
      </c>
      <c r="M139" s="52">
        <f t="shared" si="26"/>
        <v>9742219.5099999998</v>
      </c>
      <c r="N139" s="52">
        <f t="shared" si="26"/>
        <v>0</v>
      </c>
      <c r="O139" s="52">
        <f t="shared" si="26"/>
        <v>1171168.1100000001</v>
      </c>
      <c r="P139" s="52">
        <f t="shared" si="26"/>
        <v>10913387.619999999</v>
      </c>
      <c r="Q139" s="53">
        <f t="shared" si="26"/>
        <v>0</v>
      </c>
      <c r="R139" s="53">
        <f t="shared" si="26"/>
        <v>0</v>
      </c>
      <c r="S139" s="53">
        <f t="shared" si="26"/>
        <v>11059057.309999999</v>
      </c>
      <c r="T139" s="54">
        <f t="shared" si="26"/>
        <v>11059057.309999999</v>
      </c>
      <c r="U139" s="52">
        <f t="shared" si="26"/>
        <v>144427984.89000002</v>
      </c>
      <c r="V139" s="52">
        <f t="shared" si="26"/>
        <v>46792200</v>
      </c>
      <c r="W139" s="52">
        <f t="shared" si="26"/>
        <v>21061016.66</v>
      </c>
      <c r="X139" s="52">
        <f t="shared" si="26"/>
        <v>212281201.55000001</v>
      </c>
      <c r="Y139" s="52">
        <f t="shared" si="26"/>
        <v>30568145.409999993</v>
      </c>
      <c r="Z139" s="52">
        <f t="shared" si="26"/>
        <v>1057627.5</v>
      </c>
      <c r="AA139" s="52">
        <f t="shared" si="26"/>
        <v>29880537.280000001</v>
      </c>
      <c r="AB139" s="52">
        <f t="shared" si="26"/>
        <v>61506310.189999998</v>
      </c>
    </row>
    <row r="140" spans="1:28" ht="21">
      <c r="A140" s="1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21">
      <c r="A141" s="1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</sheetData>
  <mergeCells count="38">
    <mergeCell ref="M131:P131"/>
    <mergeCell ref="Q131:T131"/>
    <mergeCell ref="U131:X131"/>
    <mergeCell ref="Y131:AB131"/>
    <mergeCell ref="B100:B106"/>
    <mergeCell ref="B107:B113"/>
    <mergeCell ref="B114:B120"/>
    <mergeCell ref="B121:B127"/>
    <mergeCell ref="E131:H131"/>
    <mergeCell ref="I131:L131"/>
    <mergeCell ref="B93:B99"/>
    <mergeCell ref="B16:B22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:B15"/>
    <mergeCell ref="D1:AA1"/>
    <mergeCell ref="D2:AA2"/>
    <mergeCell ref="D3:AA3"/>
    <mergeCell ref="D4:AA4"/>
    <mergeCell ref="D5:AA5"/>
    <mergeCell ref="B6:B8"/>
    <mergeCell ref="C6:C8"/>
    <mergeCell ref="D6:D8"/>
    <mergeCell ref="E6:AB6"/>
    <mergeCell ref="E7:H7"/>
    <mergeCell ref="I7:L7"/>
    <mergeCell ref="M7:P7"/>
    <mergeCell ref="Q7:T7"/>
    <mergeCell ref="U7:X7"/>
    <mergeCell ref="Y7:AB7"/>
  </mergeCells>
  <pageMargins left="0.39370078740157483" right="0.39370078740157483" top="0.39370078740157483" bottom="0.39370078740157483" header="0.31496062992125984" footer="0.31496062992125984"/>
  <pageSetup paperSize="5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S.C. FASP 2015 2</vt:lpstr>
      <vt:lpstr>'S.C. FASP 2015 2'!Títulos_a_imprimir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BRENDA-SECESP</dc:creator>
  <cp:lastModifiedBy>admin</cp:lastModifiedBy>
  <dcterms:created xsi:type="dcterms:W3CDTF">2016-04-09T00:52:06Z</dcterms:created>
  <dcterms:modified xsi:type="dcterms:W3CDTF">2016-04-22T18:02:33Z</dcterms:modified>
</cp:coreProperties>
</file>