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rena\Documents\LORENA\2022\informacion\contabilidad\Formatos arminizacion contable\solicitud por correo 17 junio 22\"/>
    </mc:Choice>
  </mc:AlternateContent>
  <bookViews>
    <workbookView xWindow="-120" yWindow="-120" windowWidth="20730" windowHeight="11160"/>
  </bookViews>
  <sheets>
    <sheet name="anexo 4. Calendario de Ingresos" sheetId="5" r:id="rId1"/>
  </sheets>
  <definedNames>
    <definedName name="_xlnm.Print_Area" localSheetId="0">'anexo 4. Calendario de Ingresos'!$A$1:$T$216</definedName>
    <definedName name="calendario" localSheetId="0">#REF!</definedName>
    <definedName name="calendario">#REF!</definedName>
    <definedName name="_xlnm.Print_Titles" localSheetId="0">'anexo 4. Calendario de Ingresos'!$1:$10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5" i="5" l="1"/>
  <c r="H32" i="5" l="1"/>
  <c r="H215" i="5" l="1"/>
  <c r="H214" i="5"/>
  <c r="H212" i="5"/>
  <c r="H211" i="5"/>
  <c r="T210" i="5"/>
  <c r="T209" i="5" s="1"/>
  <c r="S210" i="5"/>
  <c r="S209" i="5" s="1"/>
  <c r="R210" i="5"/>
  <c r="R209" i="5" s="1"/>
  <c r="Q210" i="5"/>
  <c r="Q209" i="5" s="1"/>
  <c r="P210" i="5"/>
  <c r="P209" i="5" s="1"/>
  <c r="O210" i="5"/>
  <c r="N210" i="5"/>
  <c r="M210" i="5"/>
  <c r="M209" i="5" s="1"/>
  <c r="L210" i="5"/>
  <c r="K210" i="5"/>
  <c r="K209" i="5" s="1"/>
  <c r="J210" i="5"/>
  <c r="J209" i="5" s="1"/>
  <c r="I210" i="5"/>
  <c r="I209" i="5" s="1"/>
  <c r="H210" i="5"/>
  <c r="O209" i="5"/>
  <c r="N209" i="5"/>
  <c r="L209" i="5"/>
  <c r="H207" i="5"/>
  <c r="H206" i="5"/>
  <c r="H205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H203" i="5"/>
  <c r="H202" i="5"/>
  <c r="H201" i="5" s="1"/>
  <c r="T201" i="5"/>
  <c r="S201" i="5"/>
  <c r="R201" i="5"/>
  <c r="Q201" i="5"/>
  <c r="P201" i="5"/>
  <c r="O201" i="5"/>
  <c r="N201" i="5"/>
  <c r="M201" i="5"/>
  <c r="L201" i="5"/>
  <c r="K201" i="5"/>
  <c r="J201" i="5"/>
  <c r="I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H187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H185" i="5"/>
  <c r="H184" i="5"/>
  <c r="H183" i="5"/>
  <c r="H182" i="5"/>
  <c r="H181" i="5"/>
  <c r="H180" i="5"/>
  <c r="H179" i="5"/>
  <c r="T178" i="5"/>
  <c r="S178" i="5"/>
  <c r="R178" i="5"/>
  <c r="Q178" i="5"/>
  <c r="P178" i="5"/>
  <c r="O178" i="5"/>
  <c r="O171" i="5" s="1"/>
  <c r="N178" i="5"/>
  <c r="M178" i="5"/>
  <c r="L178" i="5"/>
  <c r="K178" i="5"/>
  <c r="J178" i="5"/>
  <c r="J171" i="5" s="1"/>
  <c r="I178" i="5"/>
  <c r="H177" i="5"/>
  <c r="H176" i="5"/>
  <c r="H175" i="5"/>
  <c r="T174" i="5"/>
  <c r="T171" i="5" s="1"/>
  <c r="S174" i="5"/>
  <c r="R174" i="5"/>
  <c r="R171" i="5" s="1"/>
  <c r="R162" i="5" s="1"/>
  <c r="R160" i="5" s="1"/>
  <c r="Q174" i="5"/>
  <c r="Q171" i="5" s="1"/>
  <c r="P174" i="5"/>
  <c r="P171" i="5" s="1"/>
  <c r="O174" i="5"/>
  <c r="N174" i="5"/>
  <c r="M174" i="5"/>
  <c r="L174" i="5"/>
  <c r="L171" i="5" s="1"/>
  <c r="K174" i="5"/>
  <c r="J174" i="5"/>
  <c r="I174" i="5"/>
  <c r="I171" i="5" s="1"/>
  <c r="H174" i="5"/>
  <c r="H173" i="5"/>
  <c r="H172" i="5"/>
  <c r="N171" i="5"/>
  <c r="M171" i="5"/>
  <c r="H170" i="5"/>
  <c r="H169" i="5"/>
  <c r="H168" i="5"/>
  <c r="H167" i="5"/>
  <c r="H166" i="5"/>
  <c r="T164" i="5"/>
  <c r="T162" i="5" s="1"/>
  <c r="T160" i="5" s="1"/>
  <c r="S164" i="5"/>
  <c r="R164" i="5"/>
  <c r="Q164" i="5"/>
  <c r="P164" i="5"/>
  <c r="O164" i="5"/>
  <c r="N164" i="5"/>
  <c r="N162" i="5" s="1"/>
  <c r="N160" i="5" s="1"/>
  <c r="M164" i="5"/>
  <c r="M162" i="5" s="1"/>
  <c r="M160" i="5" s="1"/>
  <c r="L164" i="5"/>
  <c r="L162" i="5" s="1"/>
  <c r="L160" i="5" s="1"/>
  <c r="K164" i="5"/>
  <c r="J164" i="5"/>
  <c r="I164" i="5"/>
  <c r="H158" i="5"/>
  <c r="H157" i="5"/>
  <c r="H155" i="5"/>
  <c r="H154" i="5"/>
  <c r="H153" i="5"/>
  <c r="H152" i="5"/>
  <c r="H151" i="5"/>
  <c r="H150" i="5"/>
  <c r="H149" i="5"/>
  <c r="T148" i="5"/>
  <c r="T147" i="5" s="1"/>
  <c r="S148" i="5"/>
  <c r="R148" i="5"/>
  <c r="R147" i="5" s="1"/>
  <c r="Q148" i="5"/>
  <c r="Q147" i="5" s="1"/>
  <c r="P148" i="5"/>
  <c r="P147" i="5" s="1"/>
  <c r="O148" i="5"/>
  <c r="O147" i="5" s="1"/>
  <c r="N148" i="5"/>
  <c r="M148" i="5"/>
  <c r="L148" i="5"/>
  <c r="L147" i="5" s="1"/>
  <c r="K148" i="5"/>
  <c r="K147" i="5" s="1"/>
  <c r="J148" i="5"/>
  <c r="J147" i="5" s="1"/>
  <c r="I148" i="5"/>
  <c r="I147" i="5" s="1"/>
  <c r="S147" i="5"/>
  <c r="N147" i="5"/>
  <c r="M147" i="5"/>
  <c r="H145" i="5"/>
  <c r="H144" i="5"/>
  <c r="H143" i="5"/>
  <c r="H142" i="5" s="1"/>
  <c r="H141" i="5" s="1"/>
  <c r="T142" i="5"/>
  <c r="T141" i="5" s="1"/>
  <c r="S142" i="5"/>
  <c r="S141" i="5" s="1"/>
  <c r="R142" i="5"/>
  <c r="R141" i="5" s="1"/>
  <c r="Q142" i="5"/>
  <c r="P142" i="5"/>
  <c r="O142" i="5"/>
  <c r="O141" i="5" s="1"/>
  <c r="N142" i="5"/>
  <c r="M142" i="5"/>
  <c r="M141" i="5" s="1"/>
  <c r="L142" i="5"/>
  <c r="L141" i="5" s="1"/>
  <c r="K142" i="5"/>
  <c r="K141" i="5" s="1"/>
  <c r="J142" i="5"/>
  <c r="J141" i="5" s="1"/>
  <c r="I142" i="5"/>
  <c r="Q141" i="5"/>
  <c r="P141" i="5"/>
  <c r="N141" i="5"/>
  <c r="I141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 s="1"/>
  <c r="T126" i="5"/>
  <c r="S126" i="5"/>
  <c r="R126" i="5"/>
  <c r="Q126" i="5"/>
  <c r="P126" i="5"/>
  <c r="O126" i="5"/>
  <c r="N126" i="5"/>
  <c r="M126" i="5"/>
  <c r="M112" i="5" s="1"/>
  <c r="L126" i="5"/>
  <c r="K126" i="5"/>
  <c r="J126" i="5"/>
  <c r="I126" i="5"/>
  <c r="H125" i="5"/>
  <c r="H124" i="5"/>
  <c r="H123" i="5"/>
  <c r="H122" i="5"/>
  <c r="H121" i="5"/>
  <c r="T120" i="5"/>
  <c r="S120" i="5"/>
  <c r="R120" i="5"/>
  <c r="Q120" i="5"/>
  <c r="P120" i="5"/>
  <c r="O120" i="5"/>
  <c r="N120" i="5"/>
  <c r="N112" i="5" s="1"/>
  <c r="M120" i="5"/>
  <c r="L120" i="5"/>
  <c r="K120" i="5"/>
  <c r="J120" i="5"/>
  <c r="I120" i="5"/>
  <c r="H119" i="5"/>
  <c r="H118" i="5"/>
  <c r="H117" i="5"/>
  <c r="H116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4" i="5"/>
  <c r="T113" i="5"/>
  <c r="T112" i="5" s="1"/>
  <c r="S113" i="5"/>
  <c r="S112" i="5" s="1"/>
  <c r="R113" i="5"/>
  <c r="Q113" i="5"/>
  <c r="Q112" i="5" s="1"/>
  <c r="P113" i="5"/>
  <c r="P112" i="5" s="1"/>
  <c r="O113" i="5"/>
  <c r="N113" i="5"/>
  <c r="M113" i="5"/>
  <c r="L113" i="5"/>
  <c r="L112" i="5" s="1"/>
  <c r="K113" i="5"/>
  <c r="K112" i="5" s="1"/>
  <c r="J113" i="5"/>
  <c r="I113" i="5"/>
  <c r="I112" i="5" s="1"/>
  <c r="H113" i="5"/>
  <c r="R112" i="5"/>
  <c r="J112" i="5"/>
  <c r="H111" i="5"/>
  <c r="H110" i="5"/>
  <c r="H109" i="5"/>
  <c r="H108" i="5"/>
  <c r="H107" i="5"/>
  <c r="H106" i="5" s="1"/>
  <c r="T106" i="5"/>
  <c r="S106" i="5"/>
  <c r="R106" i="5"/>
  <c r="Q106" i="5"/>
  <c r="P106" i="5"/>
  <c r="O106" i="5"/>
  <c r="N106" i="5"/>
  <c r="M106" i="5"/>
  <c r="L106" i="5"/>
  <c r="K106" i="5"/>
  <c r="J106" i="5"/>
  <c r="I106" i="5"/>
  <c r="H105" i="5"/>
  <c r="H104" i="5" s="1"/>
  <c r="T104" i="5"/>
  <c r="S104" i="5"/>
  <c r="R104" i="5"/>
  <c r="Q104" i="5"/>
  <c r="P104" i="5"/>
  <c r="O104" i="5"/>
  <c r="N104" i="5"/>
  <c r="M104" i="5"/>
  <c r="L104" i="5"/>
  <c r="K104" i="5"/>
  <c r="J104" i="5"/>
  <c r="I104" i="5"/>
  <c r="H103" i="5"/>
  <c r="H102" i="5" s="1"/>
  <c r="T102" i="5"/>
  <c r="S102" i="5"/>
  <c r="R102" i="5"/>
  <c r="Q102" i="5"/>
  <c r="P102" i="5"/>
  <c r="O102" i="5"/>
  <c r="N102" i="5"/>
  <c r="M102" i="5"/>
  <c r="L102" i="5"/>
  <c r="K102" i="5"/>
  <c r="J102" i="5"/>
  <c r="I102" i="5"/>
  <c r="H101" i="5"/>
  <c r="H100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H98" i="5"/>
  <c r="H97" i="5"/>
  <c r="H96" i="5" s="1"/>
  <c r="T96" i="5"/>
  <c r="S96" i="5"/>
  <c r="R96" i="5"/>
  <c r="Q96" i="5"/>
  <c r="P96" i="5"/>
  <c r="O96" i="5"/>
  <c r="N96" i="5"/>
  <c r="M96" i="5"/>
  <c r="L96" i="5"/>
  <c r="K96" i="5"/>
  <c r="J96" i="5"/>
  <c r="I96" i="5"/>
  <c r="H95" i="5"/>
  <c r="H94" i="5"/>
  <c r="H93" i="5"/>
  <c r="H92" i="5" s="1"/>
  <c r="T92" i="5"/>
  <c r="S92" i="5"/>
  <c r="R92" i="5"/>
  <c r="Q92" i="5"/>
  <c r="P92" i="5"/>
  <c r="O92" i="5"/>
  <c r="N92" i="5"/>
  <c r="M92" i="5"/>
  <c r="L92" i="5"/>
  <c r="K92" i="5"/>
  <c r="J92" i="5"/>
  <c r="I92" i="5"/>
  <c r="H91" i="5"/>
  <c r="H89" i="5" s="1"/>
  <c r="H90" i="5"/>
  <c r="T89" i="5"/>
  <c r="S89" i="5"/>
  <c r="R89" i="5"/>
  <c r="Q89" i="5"/>
  <c r="P89" i="5"/>
  <c r="O89" i="5"/>
  <c r="N89" i="5"/>
  <c r="M89" i="5"/>
  <c r="L89" i="5"/>
  <c r="K89" i="5"/>
  <c r="J89" i="5"/>
  <c r="I89" i="5"/>
  <c r="H88" i="5"/>
  <c r="H87" i="5" s="1"/>
  <c r="T87" i="5"/>
  <c r="S87" i="5"/>
  <c r="R87" i="5"/>
  <c r="Q87" i="5"/>
  <c r="P87" i="5"/>
  <c r="O87" i="5"/>
  <c r="N87" i="5"/>
  <c r="M87" i="5"/>
  <c r="L87" i="5"/>
  <c r="K87" i="5"/>
  <c r="J87" i="5"/>
  <c r="I87" i="5"/>
  <c r="H86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H84" i="5"/>
  <c r="H83" i="5"/>
  <c r="H82" i="5"/>
  <c r="H81" i="5"/>
  <c r="T80" i="5"/>
  <c r="T79" i="5" s="1"/>
  <c r="S80" i="5"/>
  <c r="S79" i="5" s="1"/>
  <c r="R80" i="5"/>
  <c r="R79" i="5" s="1"/>
  <c r="Q80" i="5"/>
  <c r="P80" i="5"/>
  <c r="O80" i="5"/>
  <c r="O79" i="5" s="1"/>
  <c r="N80" i="5"/>
  <c r="M80" i="5"/>
  <c r="M79" i="5" s="1"/>
  <c r="L80" i="5"/>
  <c r="L79" i="5" s="1"/>
  <c r="K80" i="5"/>
  <c r="K79" i="5" s="1"/>
  <c r="J80" i="5"/>
  <c r="J79" i="5" s="1"/>
  <c r="I80" i="5"/>
  <c r="Q79" i="5"/>
  <c r="P79" i="5"/>
  <c r="N79" i="5"/>
  <c r="I79" i="5"/>
  <c r="H78" i="5"/>
  <c r="H77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H75" i="5"/>
  <c r="H73" i="5" s="1"/>
  <c r="H74" i="5"/>
  <c r="T73" i="5"/>
  <c r="T70" i="5" s="1"/>
  <c r="S73" i="5"/>
  <c r="R73" i="5"/>
  <c r="Q73" i="5"/>
  <c r="P73" i="5"/>
  <c r="O73" i="5"/>
  <c r="O70" i="5" s="1"/>
  <c r="N73" i="5"/>
  <c r="N70" i="5" s="1"/>
  <c r="M73" i="5"/>
  <c r="M70" i="5" s="1"/>
  <c r="L73" i="5"/>
  <c r="L70" i="5" s="1"/>
  <c r="K73" i="5"/>
  <c r="J73" i="5"/>
  <c r="I73" i="5"/>
  <c r="H72" i="5"/>
  <c r="H71" i="5"/>
  <c r="S70" i="5"/>
  <c r="R70" i="5"/>
  <c r="Q70" i="5"/>
  <c r="P70" i="5"/>
  <c r="K70" i="5"/>
  <c r="J70" i="5"/>
  <c r="I70" i="5"/>
  <c r="H69" i="5"/>
  <c r="H68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H66" i="5"/>
  <c r="H65" i="5"/>
  <c r="H64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H62" i="5"/>
  <c r="H61" i="5"/>
  <c r="H60" i="5" s="1"/>
  <c r="T60" i="5"/>
  <c r="S60" i="5"/>
  <c r="R60" i="5"/>
  <c r="Q60" i="5"/>
  <c r="P60" i="5"/>
  <c r="O60" i="5"/>
  <c r="N60" i="5"/>
  <c r="M60" i="5"/>
  <c r="L60" i="5"/>
  <c r="K60" i="5"/>
  <c r="J60" i="5"/>
  <c r="I60" i="5"/>
  <c r="H59" i="5"/>
  <c r="H58" i="5"/>
  <c r="T57" i="5"/>
  <c r="S57" i="5"/>
  <c r="S56" i="5" s="1"/>
  <c r="R57" i="5"/>
  <c r="Q57" i="5"/>
  <c r="Q56" i="5" s="1"/>
  <c r="P57" i="5"/>
  <c r="P56" i="5" s="1"/>
  <c r="O57" i="5"/>
  <c r="N57" i="5"/>
  <c r="M57" i="5"/>
  <c r="M56" i="5" s="1"/>
  <c r="M55" i="5" s="1"/>
  <c r="L57" i="5"/>
  <c r="K57" i="5"/>
  <c r="K56" i="5" s="1"/>
  <c r="J57" i="5"/>
  <c r="I57" i="5"/>
  <c r="I56" i="5" s="1"/>
  <c r="T56" i="5"/>
  <c r="R56" i="5"/>
  <c r="O56" i="5"/>
  <c r="N56" i="5"/>
  <c r="L56" i="5"/>
  <c r="J56" i="5"/>
  <c r="H54" i="5"/>
  <c r="H53" i="5"/>
  <c r="H52" i="5" s="1"/>
  <c r="T52" i="5"/>
  <c r="S52" i="5"/>
  <c r="R52" i="5"/>
  <c r="Q52" i="5"/>
  <c r="P52" i="5"/>
  <c r="O52" i="5"/>
  <c r="N52" i="5"/>
  <c r="M52" i="5"/>
  <c r="L52" i="5"/>
  <c r="K52" i="5"/>
  <c r="J52" i="5"/>
  <c r="I52" i="5"/>
  <c r="H51" i="5"/>
  <c r="H50" i="5"/>
  <c r="H49" i="5"/>
  <c r="T48" i="5"/>
  <c r="S48" i="5"/>
  <c r="R48" i="5"/>
  <c r="Q48" i="5"/>
  <c r="P48" i="5"/>
  <c r="O48" i="5"/>
  <c r="N48" i="5"/>
  <c r="M48" i="5"/>
  <c r="L48" i="5"/>
  <c r="K48" i="5"/>
  <c r="J48" i="5"/>
  <c r="I48" i="5"/>
  <c r="H47" i="5"/>
  <c r="H43" i="5" s="1"/>
  <c r="H46" i="5"/>
  <c r="H45" i="5"/>
  <c r="H44" i="5"/>
  <c r="T43" i="5"/>
  <c r="S43" i="5"/>
  <c r="S42" i="5" s="1"/>
  <c r="R43" i="5"/>
  <c r="Q43" i="5"/>
  <c r="P43" i="5"/>
  <c r="P42" i="5" s="1"/>
  <c r="O43" i="5"/>
  <c r="N43" i="5"/>
  <c r="N42" i="5" s="1"/>
  <c r="M43" i="5"/>
  <c r="L43" i="5"/>
  <c r="K43" i="5"/>
  <c r="K42" i="5" s="1"/>
  <c r="J43" i="5"/>
  <c r="I43" i="5"/>
  <c r="T42" i="5"/>
  <c r="O42" i="5"/>
  <c r="L42" i="5"/>
  <c r="H39" i="5"/>
  <c r="H38" i="5"/>
  <c r="H36" i="5"/>
  <c r="H35" i="5"/>
  <c r="H33" i="5"/>
  <c r="H31" i="5"/>
  <c r="T31" i="5"/>
  <c r="S31" i="5"/>
  <c r="R31" i="5"/>
  <c r="Q31" i="5"/>
  <c r="P31" i="5"/>
  <c r="O31" i="5"/>
  <c r="N31" i="5"/>
  <c r="M31" i="5"/>
  <c r="L31" i="5"/>
  <c r="K31" i="5"/>
  <c r="J31" i="5"/>
  <c r="I31" i="5"/>
  <c r="H30" i="5"/>
  <c r="H29" i="5"/>
  <c r="H28" i="5" s="1"/>
  <c r="T28" i="5"/>
  <c r="S28" i="5"/>
  <c r="R28" i="5"/>
  <c r="Q28" i="5"/>
  <c r="P28" i="5"/>
  <c r="O28" i="5"/>
  <c r="N28" i="5"/>
  <c r="M28" i="5"/>
  <c r="L28" i="5"/>
  <c r="K28" i="5"/>
  <c r="J28" i="5"/>
  <c r="I28" i="5"/>
  <c r="H27" i="5"/>
  <c r="H26" i="5" s="1"/>
  <c r="T26" i="5"/>
  <c r="S26" i="5"/>
  <c r="R26" i="5"/>
  <c r="R15" i="5" s="1"/>
  <c r="Q26" i="5"/>
  <c r="P26" i="5"/>
  <c r="O26" i="5"/>
  <c r="N26" i="5"/>
  <c r="M26" i="5"/>
  <c r="L26" i="5"/>
  <c r="K26" i="5"/>
  <c r="J26" i="5"/>
  <c r="I26" i="5"/>
  <c r="H25" i="5"/>
  <c r="H24" i="5"/>
  <c r="T23" i="5"/>
  <c r="S23" i="5"/>
  <c r="R23" i="5"/>
  <c r="Q23" i="5"/>
  <c r="Q15" i="5" s="1"/>
  <c r="P23" i="5"/>
  <c r="O23" i="5"/>
  <c r="N23" i="5"/>
  <c r="M23" i="5"/>
  <c r="L23" i="5"/>
  <c r="K23" i="5"/>
  <c r="J23" i="5"/>
  <c r="I23" i="5"/>
  <c r="I15" i="5" s="1"/>
  <c r="H22" i="5"/>
  <c r="T21" i="5"/>
  <c r="S21" i="5"/>
  <c r="R21" i="5"/>
  <c r="Q21" i="5"/>
  <c r="P21" i="5"/>
  <c r="O21" i="5"/>
  <c r="N21" i="5"/>
  <c r="M21" i="5"/>
  <c r="L21" i="5"/>
  <c r="K21" i="5"/>
  <c r="J21" i="5"/>
  <c r="I21" i="5"/>
  <c r="H20" i="5"/>
  <c r="H19" i="5"/>
  <c r="H18" i="5"/>
  <c r="H17" i="5"/>
  <c r="H16" i="5" s="1"/>
  <c r="T16" i="5"/>
  <c r="T15" i="5" s="1"/>
  <c r="S16" i="5"/>
  <c r="R16" i="5"/>
  <c r="Q16" i="5"/>
  <c r="P16" i="5"/>
  <c r="O16" i="5"/>
  <c r="N16" i="5"/>
  <c r="N15" i="5" s="1"/>
  <c r="M16" i="5"/>
  <c r="M15" i="5" s="1"/>
  <c r="L16" i="5"/>
  <c r="L15" i="5" s="1"/>
  <c r="K16" i="5"/>
  <c r="J16" i="5"/>
  <c r="I16" i="5"/>
  <c r="O15" i="5"/>
  <c r="J15" i="5"/>
  <c r="J162" i="5" l="1"/>
  <c r="J160" i="5" s="1"/>
  <c r="J42" i="5"/>
  <c r="R42" i="5"/>
  <c r="K171" i="5"/>
  <c r="K162" i="5" s="1"/>
  <c r="K160" i="5" s="1"/>
  <c r="S171" i="5"/>
  <c r="S162" i="5" s="1"/>
  <c r="S160" i="5" s="1"/>
  <c r="Q42" i="5"/>
  <c r="P15" i="5"/>
  <c r="P55" i="5"/>
  <c r="P41" i="5" s="1"/>
  <c r="P13" i="5" s="1"/>
  <c r="P11" i="5" s="1"/>
  <c r="H70" i="5"/>
  <c r="I42" i="5"/>
  <c r="I55" i="5"/>
  <c r="Q55" i="5"/>
  <c r="O112" i="5"/>
  <c r="M42" i="5"/>
  <c r="M41" i="5" s="1"/>
  <c r="O162" i="5"/>
  <c r="O160" i="5" s="1"/>
  <c r="K15" i="5"/>
  <c r="S15" i="5"/>
  <c r="K55" i="5"/>
  <c r="S55" i="5"/>
  <c r="L55" i="5"/>
  <c r="L41" i="5" s="1"/>
  <c r="T55" i="5"/>
  <c r="T41" i="5" s="1"/>
  <c r="N55" i="5"/>
  <c r="N41" i="5" s="1"/>
  <c r="N13" i="5" s="1"/>
  <c r="N11" i="5" s="1"/>
  <c r="L13" i="5"/>
  <c r="L11" i="5" s="1"/>
  <c r="T13" i="5"/>
  <c r="T11" i="5" s="1"/>
  <c r="H120" i="5"/>
  <c r="I162" i="5"/>
  <c r="I160" i="5" s="1"/>
  <c r="Q162" i="5"/>
  <c r="Q160" i="5" s="1"/>
  <c r="P162" i="5"/>
  <c r="P160" i="5" s="1"/>
  <c r="K41" i="5"/>
  <c r="S41" i="5"/>
  <c r="S13" i="5" s="1"/>
  <c r="S11" i="5" s="1"/>
  <c r="O13" i="5"/>
  <c r="O11" i="5" s="1"/>
  <c r="O55" i="5"/>
  <c r="O41" i="5"/>
  <c r="J55" i="5"/>
  <c r="J41" i="5" s="1"/>
  <c r="J13" i="5" s="1"/>
  <c r="J11" i="5" s="1"/>
  <c r="R55" i="5"/>
  <c r="R41" i="5" s="1"/>
  <c r="R13" i="5" s="1"/>
  <c r="R11" i="5" s="1"/>
  <c r="H112" i="5"/>
  <c r="M13" i="5"/>
  <c r="M11" i="5" s="1"/>
  <c r="H57" i="5"/>
  <c r="H23" i="5"/>
  <c r="H115" i="5"/>
  <c r="H148" i="5"/>
  <c r="H164" i="5"/>
  <c r="H178" i="5"/>
  <c r="H209" i="5"/>
  <c r="H21" i="5"/>
  <c r="H48" i="5"/>
  <c r="H42" i="5" s="1"/>
  <c r="H80" i="5"/>
  <c r="K13" i="5" l="1"/>
  <c r="K11" i="5" s="1"/>
  <c r="Q41" i="5"/>
  <c r="Q13" i="5" s="1"/>
  <c r="Q11" i="5" s="1"/>
  <c r="I41" i="5"/>
  <c r="I13" i="5" s="1"/>
  <c r="I11" i="5" s="1"/>
  <c r="H15" i="5"/>
  <c r="H171" i="5"/>
  <c r="H79" i="5"/>
  <c r="H147" i="5"/>
  <c r="H56" i="5"/>
  <c r="H55" i="5" l="1"/>
  <c r="H162" i="5"/>
  <c r="H160" i="5" l="1"/>
  <c r="H41" i="5"/>
  <c r="H13" i="5" l="1"/>
  <c r="H11" i="5" l="1"/>
</calcChain>
</file>

<file path=xl/sharedStrings.xml><?xml version="1.0" encoding="utf-8"?>
<sst xmlns="http://schemas.openxmlformats.org/spreadsheetml/2006/main" count="210" uniqueCount="206">
  <si>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</si>
  <si>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</si>
  <si>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</si>
  <si>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</si>
  <si>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</si>
  <si>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</si>
  <si>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</si>
  <si>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</si>
  <si>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</si>
  <si>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TOTAL</t>
  </si>
  <si>
    <t>Universidad Tecnológica de los Valles Centrales de Oaxaca</t>
  </si>
  <si>
    <t>(Pesos)</t>
  </si>
  <si>
    <t>Ley de Ingresos del Estado de Oaxaca, Ejercicio 2022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</si>
  <si>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</si>
  <si>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</si>
  <si>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</si>
  <si>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</si>
  <si>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</si>
  <si>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</si>
  <si>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</si>
  <si>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>Impuesto sobre Automóviles Nuevos</t>
  </si>
  <si>
    <t>Actos de Fiscalización</t>
  </si>
  <si>
    <t>Otros Incentivos</t>
  </si>
  <si>
    <t>De los Ingresos por la Enajenación de Terrenos, Construcciones o Terrenos y Construcciones Artículo 126</t>
  </si>
  <si>
    <t>Impuestos a las Ventas Finales de Gasolinas y Diésel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</si>
  <si>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</si>
  <si>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</si>
  <si>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</si>
  <si>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</si>
  <si>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</si>
  <si>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</si>
  <si>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Anexo 4</t>
  </si>
  <si>
    <t xml:space="preserve">Calendario  de Ingresos 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</si>
  <si>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</si>
  <si>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</si>
  <si>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</si>
  <si>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</si>
  <si>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</si>
  <si>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</si>
  <si>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</si>
  <si>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</si>
  <si>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</si>
  <si>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</si>
  <si>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</si>
  <si>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</si>
  <si>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</si>
  <si>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</si>
  <si>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GESTIÓN</t>
  </si>
  <si>
    <t>IMPUESTOS</t>
  </si>
  <si>
    <t>Impuestos sobre los Ingresos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</si>
  <si>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</si>
  <si>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</si>
  <si>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</si>
  <si>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</si>
  <si>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</si>
  <si>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</si>
  <si>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>Impuestos sobre la Producción, el Consumo, y las Transacciones</t>
  </si>
  <si>
    <t>Sobre la Adquisición de Vehículos de Motor Usados</t>
  </si>
  <si>
    <t>Sobre la Prestación de Servicios de Hospedaje</t>
  </si>
  <si>
    <t>Impuestos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</si>
  <si>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</si>
  <si>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</si>
  <si>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</si>
  <si>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</si>
  <si>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</si>
  <si>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</si>
  <si>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</si>
  <si>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</si>
  <si>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</si>
  <si>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</si>
  <si>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>Contribuciones de Mejoras por Obras Públicas</t>
  </si>
  <si>
    <t>DERECHOS</t>
  </si>
  <si>
    <t xml:space="preserve">Derechos por el Uso, Goce, Aprovechamiento o Explotación de Bienes de Dominio Público </t>
  </si>
  <si>
    <t>Secretaría de las Culturas  y Artes de Oaxaca</t>
  </si>
  <si>
    <t>Museos, Biblioteca y Hemeroteca Pública</t>
  </si>
  <si>
    <t>Teatros</t>
  </si>
  <si>
    <t>Casa de la Cultura Oaxaqueña</t>
  </si>
  <si>
    <t>Centro de las Artes de San Agustín</t>
  </si>
  <si>
    <t>Secretaría de Administración</t>
  </si>
  <si>
    <t>Complejos y Edificios Públicos</t>
  </si>
  <si>
    <t>Jardín Etnobotánico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</si>
  <si>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</si>
  <si>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</si>
  <si>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</si>
  <si>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</si>
  <si>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</si>
  <si>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</si>
  <si>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</si>
  <si>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</si>
  <si>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</si>
  <si>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</si>
  <si>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</si>
  <si>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</si>
  <si>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</si>
  <si>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</si>
  <si>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</si>
  <si>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</si>
  <si>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</si>
  <si>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</si>
  <si>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</si>
  <si>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Infraestructuras y el Ordenamiento Territorial Sustentable</t>
  </si>
  <si>
    <t>Relacionados con Obra Pública</t>
  </si>
  <si>
    <t>Regularización de la Tenencia de la Tierra Urbana</t>
  </si>
  <si>
    <t>Agua, Alcantarillado y Drenaje</t>
  </si>
  <si>
    <t>Servicios de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</si>
  <si>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</si>
  <si>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</si>
  <si>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</si>
  <si>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</si>
  <si>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</si>
  <si>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</si>
  <si>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</si>
  <si>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</si>
  <si>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Otros Servicios de la Secretaría de las Culturas y Artes de Oaxaca</t>
  </si>
  <si>
    <t>Secretaría de Bienestar del Estado de Oaxaca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</si>
  <si>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</si>
  <si>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</si>
  <si>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</si>
  <si>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</si>
  <si>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</si>
  <si>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</si>
  <si>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Constancias y  Permisos </t>
  </si>
  <si>
    <t>Otros Servicios de la Secretaría de Administración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</si>
  <si>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</si>
  <si>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</si>
  <si>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</si>
  <si>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</si>
  <si>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</si>
  <si>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</si>
  <si>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</si>
  <si>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</si>
  <si>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</si>
  <si>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</si>
  <si>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</si>
  <si>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</si>
  <si>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</si>
  <si>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</si>
  <si>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</si>
  <si>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</si>
  <si>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la Prestación de Servicios Educativos</t>
  </si>
  <si>
    <t>Educación Básica</t>
  </si>
  <si>
    <t>Instituto Estatal de Educación Pública de Oaxaca</t>
  </si>
  <si>
    <t>Educación Media Superior</t>
  </si>
  <si>
    <t>Coordinación General de Educación Media Superior y Superior, Ciencia y Tecnología</t>
  </si>
  <si>
    <t>Instituto de Estudios de Bachillerato del Estado de Oaxaca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</si>
  <si>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</si>
  <si>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</si>
  <si>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</si>
  <si>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</si>
  <si>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 xml:space="preserve">Universidad Politécnica de Nochixtlán "Abraham Castellanos" </t>
  </si>
  <si>
    <t>Sistema de Universidades Estatales de Oaxaca</t>
  </si>
  <si>
    <t>Novauniversitas</t>
  </si>
  <si>
    <t>Universidad de la Costa</t>
  </si>
  <si>
    <t>Universidad de Chalcatongo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</si>
  <si>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</si>
  <si>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</si>
  <si>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</si>
  <si>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</si>
  <si>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Productos</t>
  </si>
  <si>
    <t>Intereses Ganados de Títulos, Valores y demás Instrumentos Financieros de Recursos Estatales</t>
  </si>
  <si>
    <t>Otros Productos</t>
  </si>
  <si>
    <t>Productos  no  Comprendidos  en  la  Ley  de  Ingresos  Vigente,  Causados  en Ejercicios Fiscales Anteriores Pendientes de Liquidación o Pago</t>
  </si>
  <si>
    <t>APROVECHAMIENTOS</t>
  </si>
  <si>
    <t>Aprovechamientos</t>
  </si>
  <si>
    <t>Multas</t>
  </si>
  <si>
    <t>Indemnizaciones</t>
  </si>
  <si>
    <t>Reintegros</t>
  </si>
  <si>
    <t>Otros 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</si>
  <si>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</si>
  <si>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</si>
  <si>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</si>
  <si>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BIENES, PRESTACIÓN DE SERVICIOS Y OTROS INGRESOS</t>
  </si>
  <si>
    <t>Ingresos por Venta de Bienes, Prestación de Servicios y Otros Ingresos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</si>
  <si>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</si>
  <si>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</si>
  <si>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</si>
  <si>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</si>
  <si>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</si>
  <si>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</si>
  <si>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</si>
  <si>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</si>
  <si>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</si>
  <si>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</si>
  <si>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</si>
  <si>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</si>
  <si>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</si>
  <si>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</si>
  <si>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</si>
  <si>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</si>
  <si>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</si>
  <si>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</si>
  <si>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De los Ingresos por la Enajenación de Terrenos, Construcciones o Terrenos y Construcciones Artículo 127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</si>
  <si>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</si>
  <si>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</si>
  <si>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</si>
  <si>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 Y SUBVENCIONES, Y PENSIONES Y JUBILACIONES</t>
  </si>
  <si>
    <t>Transferencias y Asignaciones</t>
  </si>
  <si>
    <t xml:space="preserve">Subsidios y Subvenciones </t>
  </si>
  <si>
    <t>Pensiones y Jubilaciones</t>
  </si>
  <si>
    <t>OTROS INGRESOS Y BENEFICIOS</t>
  </si>
  <si>
    <t>INGRESOS FINANCIEROS</t>
  </si>
  <si>
    <t>Intereses Ganados de Títulos, Valores y demás Instrumentos Financieros de Recursos Federales</t>
  </si>
  <si>
    <t>OTROS INGRESOS Y BENEFICIOS VARIOS</t>
  </si>
  <si>
    <t>INGRESOS DERIVADOS DE FINANCIAMIENTO</t>
  </si>
  <si>
    <t>Financiamiento Interno</t>
  </si>
  <si>
    <t xml:space="preserve">Incentivos Derivados de la Colaboración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</si>
</sst>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36"/>
      <name val="Arial Narrow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3"/>
      <name val="Arial"/>
      <family val="2"/>
    </font>
    <font>
      <b/>
      <i/>
      <sz val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158">
    <xf numFmtId="0" fontId="0" fillId="0" borderId="0" xfId="0"/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4" fillId="0" borderId="0" xfId="4" applyFont="1" applyAlignment="1">
      <alignment vertical="center"/>
    </xf>
    <xf numFmtId="0" fontId="2" fillId="0" borderId="0" xfId="0" applyFont="1" applyBorder="1"/>
    <xf numFmtId="0" fontId="8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43" fontId="2" fillId="0" borderId="0" xfId="1" applyFont="1" applyBorder="1"/>
    <xf numFmtId="0" fontId="10" fillId="0" borderId="0" xfId="0" applyFont="1" applyBorder="1"/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43" fontId="13" fillId="0" borderId="0" xfId="1" applyFont="1" applyBorder="1" applyAlignment="1">
      <alignment horizontal="left"/>
    </xf>
    <xf numFmtId="43" fontId="10" fillId="0" borderId="0" xfId="1" applyFont="1" applyBorder="1"/>
    <xf numFmtId="0" fontId="13" fillId="0" borderId="0" xfId="0" applyFont="1" applyBorder="1"/>
    <xf numFmtId="43" fontId="14" fillId="2" borderId="1" xfId="1" applyFont="1" applyFill="1" applyBorder="1" applyAlignment="1">
      <alignment horizontal="center" vertical="center" wrapText="1"/>
    </xf>
    <xf numFmtId="0" fontId="6" fillId="0" borderId="0" xfId="5" applyFont="1"/>
    <xf numFmtId="43" fontId="15" fillId="3" borderId="1" xfId="3" applyFont="1" applyFill="1" applyBorder="1" applyAlignment="1">
      <alignment horizontal="center" vertical="center"/>
    </xf>
    <xf numFmtId="43" fontId="6" fillId="0" borderId="0" xfId="5" applyNumberFormat="1" applyFont="1"/>
    <xf numFmtId="0" fontId="6" fillId="0" borderId="0" xfId="5" applyFont="1" applyAlignment="1">
      <alignment vertical="center"/>
    </xf>
    <xf numFmtId="43" fontId="15" fillId="4" borderId="1" xfId="5" applyNumberFormat="1" applyFont="1" applyFill="1" applyBorder="1" applyAlignment="1">
      <alignment vertical="center"/>
    </xf>
    <xf numFmtId="43" fontId="2" fillId="0" borderId="2" xfId="1" applyFont="1" applyFill="1" applyBorder="1" applyAlignment="1">
      <alignment horizontal="justify" vertical="center"/>
    </xf>
    <xf numFmtId="43" fontId="15" fillId="0" borderId="1" xfId="5" applyNumberFormat="1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6" fillId="0" borderId="0" xfId="5" applyFont="1" applyFill="1"/>
    <xf numFmtId="43" fontId="15" fillId="0" borderId="1" xfId="5" applyNumberFormat="1" applyFont="1" applyFill="1" applyBorder="1" applyAlignment="1">
      <alignment horizontal="left" indent="2"/>
    </xf>
    <xf numFmtId="43" fontId="6" fillId="0" borderId="1" xfId="5" applyNumberFormat="1" applyFont="1" applyBorder="1"/>
    <xf numFmtId="164" fontId="6" fillId="0" borderId="1" xfId="3" applyNumberFormat="1" applyFont="1" applyFill="1" applyBorder="1" applyAlignment="1">
      <alignment horizontal="right"/>
    </xf>
    <xf numFmtId="43" fontId="15" fillId="0" borderId="1" xfId="3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15" fillId="0" borderId="0" xfId="5" applyFont="1" applyFill="1"/>
    <xf numFmtId="43" fontId="15" fillId="0" borderId="1" xfId="5" applyNumberFormat="1" applyFont="1" applyBorder="1"/>
    <xf numFmtId="164" fontId="15" fillId="0" borderId="1" xfId="3" applyNumberFormat="1" applyFont="1" applyFill="1" applyBorder="1" applyAlignment="1">
      <alignment horizontal="right"/>
    </xf>
    <xf numFmtId="43" fontId="2" fillId="0" borderId="7" xfId="1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43" fontId="15" fillId="0" borderId="1" xfId="5" applyNumberFormat="1" applyFont="1" applyFill="1" applyBorder="1" applyAlignment="1">
      <alignment horizontal="left" indent="3"/>
    </xf>
    <xf numFmtId="0" fontId="2" fillId="0" borderId="4" xfId="0" applyFont="1" applyFill="1" applyBorder="1"/>
    <xf numFmtId="43" fontId="6" fillId="0" borderId="1" xfId="5" applyNumberFormat="1" applyFont="1" applyFill="1" applyBorder="1"/>
    <xf numFmtId="0" fontId="4" fillId="0" borderId="4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 wrapText="1"/>
    </xf>
    <xf numFmtId="0" fontId="2" fillId="0" borderId="7" xfId="0" applyFont="1" applyFill="1" applyBorder="1"/>
    <xf numFmtId="0" fontId="5" fillId="0" borderId="4" xfId="0" applyFont="1" applyFill="1" applyBorder="1"/>
    <xf numFmtId="43" fontId="2" fillId="0" borderId="4" xfId="1" applyFont="1" applyFill="1" applyBorder="1"/>
    <xf numFmtId="43" fontId="6" fillId="0" borderId="1" xfId="5" applyNumberFormat="1" applyFont="1" applyFill="1" applyBorder="1" applyAlignment="1">
      <alignment vertical="center"/>
    </xf>
    <xf numFmtId="43" fontId="5" fillId="0" borderId="4" xfId="1" applyFont="1" applyFill="1" applyBorder="1"/>
    <xf numFmtId="43" fontId="5" fillId="0" borderId="6" xfId="1" applyFont="1" applyFill="1" applyBorder="1" applyAlignment="1">
      <alignment wrapText="1"/>
    </xf>
    <xf numFmtId="43" fontId="5" fillId="0" borderId="6" xfId="1" applyFont="1" applyFill="1" applyBorder="1"/>
    <xf numFmtId="0" fontId="5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6" fillId="0" borderId="1" xfId="5" applyNumberFormat="1" applyFont="1" applyFill="1" applyBorder="1" applyAlignment="1">
      <alignment horizontal="left" indent="3"/>
    </xf>
    <xf numFmtId="43" fontId="18" fillId="0" borderId="4" xfId="1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43" fontId="2" fillId="0" borderId="5" xfId="1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19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/>
    <xf numFmtId="0" fontId="19" fillId="0" borderId="5" xfId="0" applyFont="1" applyFill="1" applyBorder="1" applyAlignment="1">
      <alignment horizontal="justify" vertical="center" wrapText="1"/>
    </xf>
    <xf numFmtId="43" fontId="2" fillId="0" borderId="5" xfId="1" applyFont="1" applyFill="1" applyBorder="1"/>
    <xf numFmtId="0" fontId="2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justify" vertical="center" wrapText="1"/>
    </xf>
    <xf numFmtId="43" fontId="3" fillId="0" borderId="7" xfId="1" applyFont="1" applyFill="1" applyBorder="1" applyAlignment="1">
      <alignment horizontal="justify" vertical="center"/>
    </xf>
    <xf numFmtId="0" fontId="6" fillId="0" borderId="0" xfId="5" applyFont="1" applyFill="1" applyBorder="1"/>
    <xf numFmtId="43" fontId="15" fillId="0" borderId="1" xfId="5" applyNumberFormat="1" applyFont="1" applyFill="1" applyBorder="1" applyAlignment="1">
      <alignment horizontal="left" vertical="center" indent="1"/>
    </xf>
    <xf numFmtId="43" fontId="2" fillId="0" borderId="4" xfId="1" applyFont="1" applyFill="1" applyBorder="1" applyAlignment="1">
      <alignment vertical="center"/>
    </xf>
    <xf numFmtId="43" fontId="15" fillId="0" borderId="1" xfId="5" applyNumberFormat="1" applyFont="1" applyFill="1" applyBorder="1" applyAlignment="1">
      <alignment vertical="center"/>
    </xf>
    <xf numFmtId="43" fontId="3" fillId="0" borderId="4" xfId="1" applyFont="1" applyFill="1" applyBorder="1" applyAlignment="1">
      <alignment horizontal="left" vertical="center"/>
    </xf>
    <xf numFmtId="43" fontId="15" fillId="0" borderId="1" xfId="5" applyNumberFormat="1" applyFont="1" applyFill="1" applyBorder="1" applyAlignment="1">
      <alignment horizontal="left"/>
    </xf>
    <xf numFmtId="43" fontId="15" fillId="0" borderId="1" xfId="5" applyNumberFormat="1" applyFont="1" applyFill="1" applyBorder="1" applyAlignment="1"/>
    <xf numFmtId="43" fontId="15" fillId="4" borderId="1" xfId="5" applyNumberFormat="1" applyFont="1" applyFill="1" applyBorder="1"/>
    <xf numFmtId="0" fontId="2" fillId="0" borderId="0" xfId="0" applyFont="1" applyFill="1" applyBorder="1" applyAlignment="1">
      <alignment horizontal="justify" vertical="center"/>
    </xf>
    <xf numFmtId="43" fontId="2" fillId="0" borderId="0" xfId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43" fontId="6" fillId="0" borderId="0" xfId="5" applyNumberFormat="1" applyFont="1" applyBorder="1"/>
    <xf numFmtId="43" fontId="15" fillId="0" borderId="1" xfId="3" applyFont="1" applyFill="1" applyBorder="1" applyAlignment="1">
      <alignment horizontal="justify"/>
    </xf>
    <xf numFmtId="0" fontId="5" fillId="0" borderId="0" xfId="5" applyFont="1" applyFill="1"/>
    <xf numFmtId="43" fontId="15" fillId="0" borderId="1" xfId="5" applyNumberFormat="1" applyFont="1" applyFill="1" applyBorder="1" applyAlignment="1">
      <alignment horizontal="left" wrapText="1" indent="2"/>
    </xf>
    <xf numFmtId="0" fontId="20" fillId="0" borderId="0" xfId="5" applyFont="1" applyFill="1"/>
    <xf numFmtId="0" fontId="6" fillId="0" borderId="0" xfId="5" applyFont="1" applyFill="1" applyAlignment="1">
      <alignment vertical="center"/>
    </xf>
    <xf numFmtId="43" fontId="15" fillId="0" borderId="1" xfId="5" applyNumberFormat="1" applyFont="1" applyFill="1" applyBorder="1" applyAlignment="1">
      <alignment horizontal="left" vertical="center" wrapText="1"/>
    </xf>
    <xf numFmtId="43" fontId="6" fillId="0" borderId="1" xfId="5" applyNumberFormat="1" applyFont="1" applyBorder="1" applyAlignment="1">
      <alignment vertical="center"/>
    </xf>
    <xf numFmtId="0" fontId="5" fillId="0" borderId="7" xfId="0" applyFont="1" applyFill="1" applyBorder="1" applyAlignment="1">
      <alignment horizontal="justify" vertical="center"/>
    </xf>
    <xf numFmtId="43" fontId="15" fillId="0" borderId="1" xfId="0" applyNumberFormat="1" applyFont="1" applyFill="1" applyBorder="1" applyAlignment="1">
      <alignment vertical="center" wrapText="1"/>
    </xf>
    <xf numFmtId="164" fontId="15" fillId="4" borderId="1" xfId="3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5" fillId="0" borderId="0" xfId="5" applyFont="1"/>
    <xf numFmtId="0" fontId="5" fillId="0" borderId="2" xfId="5" applyFont="1" applyFill="1" applyBorder="1"/>
    <xf numFmtId="0" fontId="5" fillId="0" borderId="5" xfId="5" applyFont="1" applyFill="1" applyBorder="1"/>
    <xf numFmtId="0" fontId="5" fillId="0" borderId="3" xfId="5" applyFont="1" applyFill="1" applyBorder="1"/>
    <xf numFmtId="0" fontId="5" fillId="0" borderId="0" xfId="5" applyFont="1"/>
    <xf numFmtId="43" fontId="15" fillId="0" borderId="1" xfId="1" applyFont="1" applyFill="1" applyBorder="1" applyAlignment="1">
      <alignment horizontal="left" indent="3"/>
    </xf>
    <xf numFmtId="0" fontId="4" fillId="0" borderId="8" xfId="0" applyFont="1" applyFill="1" applyBorder="1" applyAlignment="1">
      <alignment vertical="center" wrapText="1"/>
    </xf>
    <xf numFmtId="43" fontId="4" fillId="0" borderId="0" xfId="4" applyNumberFormat="1" applyFont="1" applyAlignment="1">
      <alignment vertical="center"/>
    </xf>
    <xf numFmtId="43" fontId="5" fillId="0" borderId="5" xfId="1" applyFont="1" applyFill="1" applyBorder="1" applyAlignment="1">
      <alignment horizontal="left" wrapText="1"/>
    </xf>
    <xf numFmtId="43" fontId="5" fillId="0" borderId="3" xfId="1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1" fillId="0" borderId="0" xfId="4" applyFont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wrapText="1"/>
    </xf>
    <xf numFmtId="0" fontId="5" fillId="0" borderId="6" xfId="0" applyFont="1" applyFill="1" applyBorder="1" applyAlignment="1">
      <alignment horizontal="justify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43" fontId="5" fillId="0" borderId="4" xfId="1" applyFont="1" applyFill="1" applyBorder="1" applyAlignment="1">
      <alignment horizontal="justify" wrapText="1"/>
    </xf>
    <xf numFmtId="43" fontId="5" fillId="0" borderId="6" xfId="1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3" fontId="14" fillId="2" borderId="2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3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vertical="center"/>
    </xf>
    <xf numFmtId="0" fontId="4" fillId="4" borderId="5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</cellXfs>
  <cellStyles count="7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colors>
    <mruColors>
      <color rgb="FF27565B"/>
      <color rgb="FF162F32"/>
      <color rgb="FF0F2123"/>
      <color rgb="FF4DA9B3"/>
      <color rgb="FF3D878F"/>
      <color rgb="FF2E666C"/>
      <color rgb="FF234E53"/>
      <color rgb="FF3B838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A9B3"/>
  </sheetPr>
  <dimension ref="A1:T217"/>
  <sheetViews>
    <sheetView showGridLines="0" tabSelected="1" view="pageBreakPreview" topLeftCell="N4" zoomScale="90" zoomScaleNormal="90" zoomScaleSheetLayoutView="90" workbookViewId="0">
      <selection activeCell="R17" sqref="R17"/>
    </sheetView>
  </sheetViews>
  <sheetFormatPr baseColWidth="10" defaultColWidth="10.7109375" defaultRowHeight="14.25" x14ac:dyDescent="0.2"/>
  <cols>
    <col min="1" max="2" width="1.42578125" style="100" customWidth="1"/>
    <col min="3" max="4" width="1.85546875" style="100" customWidth="1"/>
    <col min="5" max="5" width="1.5703125" style="100" customWidth="1"/>
    <col min="6" max="6" width="38.7109375" style="100" customWidth="1"/>
    <col min="7" max="7" width="0.5703125" style="18" customWidth="1"/>
    <col min="8" max="8" width="25.28515625" style="18" customWidth="1"/>
    <col min="9" max="10" width="23.7109375" style="18" customWidth="1"/>
    <col min="11" max="11" width="23" style="18" customWidth="1"/>
    <col min="12" max="12" width="23.42578125" style="18" customWidth="1"/>
    <col min="13" max="13" width="23.85546875" style="18" customWidth="1"/>
    <col min="14" max="14" width="23.5703125" style="18" customWidth="1"/>
    <col min="15" max="15" width="24" style="18" customWidth="1"/>
    <col min="16" max="17" width="23.5703125" style="18" customWidth="1"/>
    <col min="18" max="18" width="22.42578125" style="18" bestFit="1" customWidth="1"/>
    <col min="19" max="19" width="23.85546875" style="18" customWidth="1"/>
    <col min="20" max="20" width="24.5703125" style="18" customWidth="1"/>
    <col min="21" max="124" width="10.7109375" style="18"/>
    <col min="125" max="125" width="62" style="18" customWidth="1"/>
    <col min="126" max="126" width="24.42578125" style="18" customWidth="1"/>
    <col min="127" max="127" width="23.5703125" style="18" bestFit="1" customWidth="1"/>
    <col min="128" max="128" width="23.5703125" style="18" customWidth="1"/>
    <col min="129" max="129" width="0.5703125" style="18" customWidth="1"/>
    <col min="130" max="130" width="23.5703125" style="18" customWidth="1"/>
    <col min="131" max="134" width="0" style="18" hidden="1" customWidth="1"/>
    <col min="135" max="135" width="1.5703125" style="18" customWidth="1"/>
    <col min="136" max="137" width="0" style="18" hidden="1" customWidth="1"/>
    <col min="138" max="138" width="21.5703125" style="18" bestFit="1" customWidth="1"/>
    <col min="139" max="139" width="16.5703125" style="18" customWidth="1"/>
    <col min="140" max="380" width="10.7109375" style="18"/>
    <col min="381" max="381" width="62" style="18" customWidth="1"/>
    <col min="382" max="382" width="24.42578125" style="18" customWidth="1"/>
    <col min="383" max="383" width="23.5703125" style="18" bestFit="1" customWidth="1"/>
    <col min="384" max="384" width="23.5703125" style="18" customWidth="1"/>
    <col min="385" max="385" width="0.5703125" style="18" customWidth="1"/>
    <col min="386" max="386" width="23.5703125" style="18" customWidth="1"/>
    <col min="387" max="390" width="0" style="18" hidden="1" customWidth="1"/>
    <col min="391" max="391" width="1.5703125" style="18" customWidth="1"/>
    <col min="392" max="393" width="0" style="18" hidden="1" customWidth="1"/>
    <col min="394" max="394" width="21.5703125" style="18" bestFit="1" customWidth="1"/>
    <col min="395" max="395" width="16.5703125" style="18" customWidth="1"/>
    <col min="396" max="636" width="10.7109375" style="18"/>
    <col min="637" max="637" width="62" style="18" customWidth="1"/>
    <col min="638" max="638" width="24.42578125" style="18" customWidth="1"/>
    <col min="639" max="639" width="23.5703125" style="18" bestFit="1" customWidth="1"/>
    <col min="640" max="640" width="23.5703125" style="18" customWidth="1"/>
    <col min="641" max="641" width="0.5703125" style="18" customWidth="1"/>
    <col min="642" max="642" width="23.5703125" style="18" customWidth="1"/>
    <col min="643" max="646" width="0" style="18" hidden="1" customWidth="1"/>
    <col min="647" max="647" width="1.5703125" style="18" customWidth="1"/>
    <col min="648" max="649" width="0" style="18" hidden="1" customWidth="1"/>
    <col min="650" max="650" width="21.5703125" style="18" bestFit="1" customWidth="1"/>
    <col min="651" max="651" width="16.5703125" style="18" customWidth="1"/>
    <col min="652" max="892" width="10.7109375" style="18"/>
    <col min="893" max="893" width="62" style="18" customWidth="1"/>
    <col min="894" max="894" width="24.42578125" style="18" customWidth="1"/>
    <col min="895" max="895" width="23.5703125" style="18" bestFit="1" customWidth="1"/>
    <col min="896" max="896" width="23.5703125" style="18" customWidth="1"/>
    <col min="897" max="897" width="0.5703125" style="18" customWidth="1"/>
    <col min="898" max="898" width="23.5703125" style="18" customWidth="1"/>
    <col min="899" max="902" width="0" style="18" hidden="1" customWidth="1"/>
    <col min="903" max="903" width="1.5703125" style="18" customWidth="1"/>
    <col min="904" max="905" width="0" style="18" hidden="1" customWidth="1"/>
    <col min="906" max="906" width="21.5703125" style="18" bestFit="1" customWidth="1"/>
    <col min="907" max="907" width="16.5703125" style="18" customWidth="1"/>
    <col min="908" max="1148" width="10.7109375" style="18"/>
    <col min="1149" max="1149" width="62" style="18" customWidth="1"/>
    <col min="1150" max="1150" width="24.42578125" style="18" customWidth="1"/>
    <col min="1151" max="1151" width="23.5703125" style="18" bestFit="1" customWidth="1"/>
    <col min="1152" max="1152" width="23.5703125" style="18" customWidth="1"/>
    <col min="1153" max="1153" width="0.5703125" style="18" customWidth="1"/>
    <col min="1154" max="1154" width="23.5703125" style="18" customWidth="1"/>
    <col min="1155" max="1158" width="0" style="18" hidden="1" customWidth="1"/>
    <col min="1159" max="1159" width="1.5703125" style="18" customWidth="1"/>
    <col min="1160" max="1161" width="0" style="18" hidden="1" customWidth="1"/>
    <col min="1162" max="1162" width="21.5703125" style="18" bestFit="1" customWidth="1"/>
    <col min="1163" max="1163" width="16.5703125" style="18" customWidth="1"/>
    <col min="1164" max="1404" width="10.7109375" style="18"/>
    <col min="1405" max="1405" width="62" style="18" customWidth="1"/>
    <col min="1406" max="1406" width="24.42578125" style="18" customWidth="1"/>
    <col min="1407" max="1407" width="23.5703125" style="18" bestFit="1" customWidth="1"/>
    <col min="1408" max="1408" width="23.5703125" style="18" customWidth="1"/>
    <col min="1409" max="1409" width="0.5703125" style="18" customWidth="1"/>
    <col min="1410" max="1410" width="23.5703125" style="18" customWidth="1"/>
    <col min="1411" max="1414" width="0" style="18" hidden="1" customWidth="1"/>
    <col min="1415" max="1415" width="1.5703125" style="18" customWidth="1"/>
    <col min="1416" max="1417" width="0" style="18" hidden="1" customWidth="1"/>
    <col min="1418" max="1418" width="21.5703125" style="18" bestFit="1" customWidth="1"/>
    <col min="1419" max="1419" width="16.5703125" style="18" customWidth="1"/>
    <col min="1420" max="1660" width="10.7109375" style="18"/>
    <col min="1661" max="1661" width="62" style="18" customWidth="1"/>
    <col min="1662" max="1662" width="24.42578125" style="18" customWidth="1"/>
    <col min="1663" max="1663" width="23.5703125" style="18" bestFit="1" customWidth="1"/>
    <col min="1664" max="1664" width="23.5703125" style="18" customWidth="1"/>
    <col min="1665" max="1665" width="0.5703125" style="18" customWidth="1"/>
    <col min="1666" max="1666" width="23.5703125" style="18" customWidth="1"/>
    <col min="1667" max="1670" width="0" style="18" hidden="1" customWidth="1"/>
    <col min="1671" max="1671" width="1.5703125" style="18" customWidth="1"/>
    <col min="1672" max="1673" width="0" style="18" hidden="1" customWidth="1"/>
    <col min="1674" max="1674" width="21.5703125" style="18" bestFit="1" customWidth="1"/>
    <col min="1675" max="1675" width="16.5703125" style="18" customWidth="1"/>
    <col min="1676" max="1916" width="10.7109375" style="18"/>
    <col min="1917" max="1917" width="62" style="18" customWidth="1"/>
    <col min="1918" max="1918" width="24.42578125" style="18" customWidth="1"/>
    <col min="1919" max="1919" width="23.5703125" style="18" bestFit="1" customWidth="1"/>
    <col min="1920" max="1920" width="23.5703125" style="18" customWidth="1"/>
    <col min="1921" max="1921" width="0.5703125" style="18" customWidth="1"/>
    <col min="1922" max="1922" width="23.5703125" style="18" customWidth="1"/>
    <col min="1923" max="1926" width="0" style="18" hidden="1" customWidth="1"/>
    <col min="1927" max="1927" width="1.5703125" style="18" customWidth="1"/>
    <col min="1928" max="1929" width="0" style="18" hidden="1" customWidth="1"/>
    <col min="1930" max="1930" width="21.5703125" style="18" bestFit="1" customWidth="1"/>
    <col min="1931" max="1931" width="16.5703125" style="18" customWidth="1"/>
    <col min="1932" max="2172" width="10.7109375" style="18"/>
    <col min="2173" max="2173" width="62" style="18" customWidth="1"/>
    <col min="2174" max="2174" width="24.42578125" style="18" customWidth="1"/>
    <col min="2175" max="2175" width="23.5703125" style="18" bestFit="1" customWidth="1"/>
    <col min="2176" max="2176" width="23.5703125" style="18" customWidth="1"/>
    <col min="2177" max="2177" width="0.5703125" style="18" customWidth="1"/>
    <col min="2178" max="2178" width="23.5703125" style="18" customWidth="1"/>
    <col min="2179" max="2182" width="0" style="18" hidden="1" customWidth="1"/>
    <col min="2183" max="2183" width="1.5703125" style="18" customWidth="1"/>
    <col min="2184" max="2185" width="0" style="18" hidden="1" customWidth="1"/>
    <col min="2186" max="2186" width="21.5703125" style="18" bestFit="1" customWidth="1"/>
    <col min="2187" max="2187" width="16.5703125" style="18" customWidth="1"/>
    <col min="2188" max="2428" width="10.7109375" style="18"/>
    <col min="2429" max="2429" width="62" style="18" customWidth="1"/>
    <col min="2430" max="2430" width="24.42578125" style="18" customWidth="1"/>
    <col min="2431" max="2431" width="23.5703125" style="18" bestFit="1" customWidth="1"/>
    <col min="2432" max="2432" width="23.5703125" style="18" customWidth="1"/>
    <col min="2433" max="2433" width="0.5703125" style="18" customWidth="1"/>
    <col min="2434" max="2434" width="23.5703125" style="18" customWidth="1"/>
    <col min="2435" max="2438" width="0" style="18" hidden="1" customWidth="1"/>
    <col min="2439" max="2439" width="1.5703125" style="18" customWidth="1"/>
    <col min="2440" max="2441" width="0" style="18" hidden="1" customWidth="1"/>
    <col min="2442" max="2442" width="21.5703125" style="18" bestFit="1" customWidth="1"/>
    <col min="2443" max="2443" width="16.5703125" style="18" customWidth="1"/>
    <col min="2444" max="2684" width="10.7109375" style="18"/>
    <col min="2685" max="2685" width="62" style="18" customWidth="1"/>
    <col min="2686" max="2686" width="24.42578125" style="18" customWidth="1"/>
    <col min="2687" max="2687" width="23.5703125" style="18" bestFit="1" customWidth="1"/>
    <col min="2688" max="2688" width="23.5703125" style="18" customWidth="1"/>
    <col min="2689" max="2689" width="0.5703125" style="18" customWidth="1"/>
    <col min="2690" max="2690" width="23.5703125" style="18" customWidth="1"/>
    <col min="2691" max="2694" width="0" style="18" hidden="1" customWidth="1"/>
    <col min="2695" max="2695" width="1.5703125" style="18" customWidth="1"/>
    <col min="2696" max="2697" width="0" style="18" hidden="1" customWidth="1"/>
    <col min="2698" max="2698" width="21.5703125" style="18" bestFit="1" customWidth="1"/>
    <col min="2699" max="2699" width="16.5703125" style="18" customWidth="1"/>
    <col min="2700" max="2940" width="10.7109375" style="18"/>
    <col min="2941" max="2941" width="62" style="18" customWidth="1"/>
    <col min="2942" max="2942" width="24.42578125" style="18" customWidth="1"/>
    <col min="2943" max="2943" width="23.5703125" style="18" bestFit="1" customWidth="1"/>
    <col min="2944" max="2944" width="23.5703125" style="18" customWidth="1"/>
    <col min="2945" max="2945" width="0.5703125" style="18" customWidth="1"/>
    <col min="2946" max="2946" width="23.5703125" style="18" customWidth="1"/>
    <col min="2947" max="2950" width="0" style="18" hidden="1" customWidth="1"/>
    <col min="2951" max="2951" width="1.5703125" style="18" customWidth="1"/>
    <col min="2952" max="2953" width="0" style="18" hidden="1" customWidth="1"/>
    <col min="2954" max="2954" width="21.5703125" style="18" bestFit="1" customWidth="1"/>
    <col min="2955" max="2955" width="16.5703125" style="18" customWidth="1"/>
    <col min="2956" max="3196" width="10.7109375" style="18"/>
    <col min="3197" max="3197" width="62" style="18" customWidth="1"/>
    <col min="3198" max="3198" width="24.42578125" style="18" customWidth="1"/>
    <col min="3199" max="3199" width="23.5703125" style="18" bestFit="1" customWidth="1"/>
    <col min="3200" max="3200" width="23.5703125" style="18" customWidth="1"/>
    <col min="3201" max="3201" width="0.5703125" style="18" customWidth="1"/>
    <col min="3202" max="3202" width="23.5703125" style="18" customWidth="1"/>
    <col min="3203" max="3206" width="0" style="18" hidden="1" customWidth="1"/>
    <col min="3207" max="3207" width="1.5703125" style="18" customWidth="1"/>
    <col min="3208" max="3209" width="0" style="18" hidden="1" customWidth="1"/>
    <col min="3210" max="3210" width="21.5703125" style="18" bestFit="1" customWidth="1"/>
    <col min="3211" max="3211" width="16.5703125" style="18" customWidth="1"/>
    <col min="3212" max="3452" width="10.7109375" style="18"/>
    <col min="3453" max="3453" width="62" style="18" customWidth="1"/>
    <col min="3454" max="3454" width="24.42578125" style="18" customWidth="1"/>
    <col min="3455" max="3455" width="23.5703125" style="18" bestFit="1" customWidth="1"/>
    <col min="3456" max="3456" width="23.5703125" style="18" customWidth="1"/>
    <col min="3457" max="3457" width="0.5703125" style="18" customWidth="1"/>
    <col min="3458" max="3458" width="23.5703125" style="18" customWidth="1"/>
    <col min="3459" max="3462" width="0" style="18" hidden="1" customWidth="1"/>
    <col min="3463" max="3463" width="1.5703125" style="18" customWidth="1"/>
    <col min="3464" max="3465" width="0" style="18" hidden="1" customWidth="1"/>
    <col min="3466" max="3466" width="21.5703125" style="18" bestFit="1" customWidth="1"/>
    <col min="3467" max="3467" width="16.5703125" style="18" customWidth="1"/>
    <col min="3468" max="3708" width="10.7109375" style="18"/>
    <col min="3709" max="3709" width="62" style="18" customWidth="1"/>
    <col min="3710" max="3710" width="24.42578125" style="18" customWidth="1"/>
    <col min="3711" max="3711" width="23.5703125" style="18" bestFit="1" customWidth="1"/>
    <col min="3712" max="3712" width="23.5703125" style="18" customWidth="1"/>
    <col min="3713" max="3713" width="0.5703125" style="18" customWidth="1"/>
    <col min="3714" max="3714" width="23.5703125" style="18" customWidth="1"/>
    <col min="3715" max="3718" width="0" style="18" hidden="1" customWidth="1"/>
    <col min="3719" max="3719" width="1.5703125" style="18" customWidth="1"/>
    <col min="3720" max="3721" width="0" style="18" hidden="1" customWidth="1"/>
    <col min="3722" max="3722" width="21.5703125" style="18" bestFit="1" customWidth="1"/>
    <col min="3723" max="3723" width="16.5703125" style="18" customWidth="1"/>
    <col min="3724" max="3964" width="10.7109375" style="18"/>
    <col min="3965" max="3965" width="62" style="18" customWidth="1"/>
    <col min="3966" max="3966" width="24.42578125" style="18" customWidth="1"/>
    <col min="3967" max="3967" width="23.5703125" style="18" bestFit="1" customWidth="1"/>
    <col min="3968" max="3968" width="23.5703125" style="18" customWidth="1"/>
    <col min="3969" max="3969" width="0.5703125" style="18" customWidth="1"/>
    <col min="3970" max="3970" width="23.5703125" style="18" customWidth="1"/>
    <col min="3971" max="3974" width="0" style="18" hidden="1" customWidth="1"/>
    <col min="3975" max="3975" width="1.5703125" style="18" customWidth="1"/>
    <col min="3976" max="3977" width="0" style="18" hidden="1" customWidth="1"/>
    <col min="3978" max="3978" width="21.5703125" style="18" bestFit="1" customWidth="1"/>
    <col min="3979" max="3979" width="16.5703125" style="18" customWidth="1"/>
    <col min="3980" max="4220" width="10.7109375" style="18"/>
    <col min="4221" max="4221" width="62" style="18" customWidth="1"/>
    <col min="4222" max="4222" width="24.42578125" style="18" customWidth="1"/>
    <col min="4223" max="4223" width="23.5703125" style="18" bestFit="1" customWidth="1"/>
    <col min="4224" max="4224" width="23.5703125" style="18" customWidth="1"/>
    <col min="4225" max="4225" width="0.5703125" style="18" customWidth="1"/>
    <col min="4226" max="4226" width="23.5703125" style="18" customWidth="1"/>
    <col min="4227" max="4230" width="0" style="18" hidden="1" customWidth="1"/>
    <col min="4231" max="4231" width="1.5703125" style="18" customWidth="1"/>
    <col min="4232" max="4233" width="0" style="18" hidden="1" customWidth="1"/>
    <col min="4234" max="4234" width="21.5703125" style="18" bestFit="1" customWidth="1"/>
    <col min="4235" max="4235" width="16.5703125" style="18" customWidth="1"/>
    <col min="4236" max="4476" width="10.7109375" style="18"/>
    <col min="4477" max="4477" width="62" style="18" customWidth="1"/>
    <col min="4478" max="4478" width="24.42578125" style="18" customWidth="1"/>
    <col min="4479" max="4479" width="23.5703125" style="18" bestFit="1" customWidth="1"/>
    <col min="4480" max="4480" width="23.5703125" style="18" customWidth="1"/>
    <col min="4481" max="4481" width="0.5703125" style="18" customWidth="1"/>
    <col min="4482" max="4482" width="23.5703125" style="18" customWidth="1"/>
    <col min="4483" max="4486" width="0" style="18" hidden="1" customWidth="1"/>
    <col min="4487" max="4487" width="1.5703125" style="18" customWidth="1"/>
    <col min="4488" max="4489" width="0" style="18" hidden="1" customWidth="1"/>
    <col min="4490" max="4490" width="21.5703125" style="18" bestFit="1" customWidth="1"/>
    <col min="4491" max="4491" width="16.5703125" style="18" customWidth="1"/>
    <col min="4492" max="4732" width="10.7109375" style="18"/>
    <col min="4733" max="4733" width="62" style="18" customWidth="1"/>
    <col min="4734" max="4734" width="24.42578125" style="18" customWidth="1"/>
    <col min="4735" max="4735" width="23.5703125" style="18" bestFit="1" customWidth="1"/>
    <col min="4736" max="4736" width="23.5703125" style="18" customWidth="1"/>
    <col min="4737" max="4737" width="0.5703125" style="18" customWidth="1"/>
    <col min="4738" max="4738" width="23.5703125" style="18" customWidth="1"/>
    <col min="4739" max="4742" width="0" style="18" hidden="1" customWidth="1"/>
    <col min="4743" max="4743" width="1.5703125" style="18" customWidth="1"/>
    <col min="4744" max="4745" width="0" style="18" hidden="1" customWidth="1"/>
    <col min="4746" max="4746" width="21.5703125" style="18" bestFit="1" customWidth="1"/>
    <col min="4747" max="4747" width="16.5703125" style="18" customWidth="1"/>
    <col min="4748" max="4988" width="10.7109375" style="18"/>
    <col min="4989" max="4989" width="62" style="18" customWidth="1"/>
    <col min="4990" max="4990" width="24.42578125" style="18" customWidth="1"/>
    <col min="4991" max="4991" width="23.5703125" style="18" bestFit="1" customWidth="1"/>
    <col min="4992" max="4992" width="23.5703125" style="18" customWidth="1"/>
    <col min="4993" max="4993" width="0.5703125" style="18" customWidth="1"/>
    <col min="4994" max="4994" width="23.5703125" style="18" customWidth="1"/>
    <col min="4995" max="4998" width="0" style="18" hidden="1" customWidth="1"/>
    <col min="4999" max="4999" width="1.5703125" style="18" customWidth="1"/>
    <col min="5000" max="5001" width="0" style="18" hidden="1" customWidth="1"/>
    <col min="5002" max="5002" width="21.5703125" style="18" bestFit="1" customWidth="1"/>
    <col min="5003" max="5003" width="16.5703125" style="18" customWidth="1"/>
    <col min="5004" max="5244" width="10.7109375" style="18"/>
    <col min="5245" max="5245" width="62" style="18" customWidth="1"/>
    <col min="5246" max="5246" width="24.42578125" style="18" customWidth="1"/>
    <col min="5247" max="5247" width="23.5703125" style="18" bestFit="1" customWidth="1"/>
    <col min="5248" max="5248" width="23.5703125" style="18" customWidth="1"/>
    <col min="5249" max="5249" width="0.5703125" style="18" customWidth="1"/>
    <col min="5250" max="5250" width="23.5703125" style="18" customWidth="1"/>
    <col min="5251" max="5254" width="0" style="18" hidden="1" customWidth="1"/>
    <col min="5255" max="5255" width="1.5703125" style="18" customWidth="1"/>
    <col min="5256" max="5257" width="0" style="18" hidden="1" customWidth="1"/>
    <col min="5258" max="5258" width="21.5703125" style="18" bestFit="1" customWidth="1"/>
    <col min="5259" max="5259" width="16.5703125" style="18" customWidth="1"/>
    <col min="5260" max="5500" width="10.7109375" style="18"/>
    <col min="5501" max="5501" width="62" style="18" customWidth="1"/>
    <col min="5502" max="5502" width="24.42578125" style="18" customWidth="1"/>
    <col min="5503" max="5503" width="23.5703125" style="18" bestFit="1" customWidth="1"/>
    <col min="5504" max="5504" width="23.5703125" style="18" customWidth="1"/>
    <col min="5505" max="5505" width="0.5703125" style="18" customWidth="1"/>
    <col min="5506" max="5506" width="23.5703125" style="18" customWidth="1"/>
    <col min="5507" max="5510" width="0" style="18" hidden="1" customWidth="1"/>
    <col min="5511" max="5511" width="1.5703125" style="18" customWidth="1"/>
    <col min="5512" max="5513" width="0" style="18" hidden="1" customWidth="1"/>
    <col min="5514" max="5514" width="21.5703125" style="18" bestFit="1" customWidth="1"/>
    <col min="5515" max="5515" width="16.5703125" style="18" customWidth="1"/>
    <col min="5516" max="5756" width="10.7109375" style="18"/>
    <col min="5757" max="5757" width="62" style="18" customWidth="1"/>
    <col min="5758" max="5758" width="24.42578125" style="18" customWidth="1"/>
    <col min="5759" max="5759" width="23.5703125" style="18" bestFit="1" customWidth="1"/>
    <col min="5760" max="5760" width="23.5703125" style="18" customWidth="1"/>
    <col min="5761" max="5761" width="0.5703125" style="18" customWidth="1"/>
    <col min="5762" max="5762" width="23.5703125" style="18" customWidth="1"/>
    <col min="5763" max="5766" width="0" style="18" hidden="1" customWidth="1"/>
    <col min="5767" max="5767" width="1.5703125" style="18" customWidth="1"/>
    <col min="5768" max="5769" width="0" style="18" hidden="1" customWidth="1"/>
    <col min="5770" max="5770" width="21.5703125" style="18" bestFit="1" customWidth="1"/>
    <col min="5771" max="5771" width="16.5703125" style="18" customWidth="1"/>
    <col min="5772" max="6012" width="10.7109375" style="18"/>
    <col min="6013" max="6013" width="62" style="18" customWidth="1"/>
    <col min="6014" max="6014" width="24.42578125" style="18" customWidth="1"/>
    <col min="6015" max="6015" width="23.5703125" style="18" bestFit="1" customWidth="1"/>
    <col min="6016" max="6016" width="23.5703125" style="18" customWidth="1"/>
    <col min="6017" max="6017" width="0.5703125" style="18" customWidth="1"/>
    <col min="6018" max="6018" width="23.5703125" style="18" customWidth="1"/>
    <col min="6019" max="6022" width="0" style="18" hidden="1" customWidth="1"/>
    <col min="6023" max="6023" width="1.5703125" style="18" customWidth="1"/>
    <col min="6024" max="6025" width="0" style="18" hidden="1" customWidth="1"/>
    <col min="6026" max="6026" width="21.5703125" style="18" bestFit="1" customWidth="1"/>
    <col min="6027" max="6027" width="16.5703125" style="18" customWidth="1"/>
    <col min="6028" max="6268" width="10.7109375" style="18"/>
    <col min="6269" max="6269" width="62" style="18" customWidth="1"/>
    <col min="6270" max="6270" width="24.42578125" style="18" customWidth="1"/>
    <col min="6271" max="6271" width="23.5703125" style="18" bestFit="1" customWidth="1"/>
    <col min="6272" max="6272" width="23.5703125" style="18" customWidth="1"/>
    <col min="6273" max="6273" width="0.5703125" style="18" customWidth="1"/>
    <col min="6274" max="6274" width="23.5703125" style="18" customWidth="1"/>
    <col min="6275" max="6278" width="0" style="18" hidden="1" customWidth="1"/>
    <col min="6279" max="6279" width="1.5703125" style="18" customWidth="1"/>
    <col min="6280" max="6281" width="0" style="18" hidden="1" customWidth="1"/>
    <col min="6282" max="6282" width="21.5703125" style="18" bestFit="1" customWidth="1"/>
    <col min="6283" max="6283" width="16.5703125" style="18" customWidth="1"/>
    <col min="6284" max="6524" width="10.7109375" style="18"/>
    <col min="6525" max="6525" width="62" style="18" customWidth="1"/>
    <col min="6526" max="6526" width="24.42578125" style="18" customWidth="1"/>
    <col min="6527" max="6527" width="23.5703125" style="18" bestFit="1" customWidth="1"/>
    <col min="6528" max="6528" width="23.5703125" style="18" customWidth="1"/>
    <col min="6529" max="6529" width="0.5703125" style="18" customWidth="1"/>
    <col min="6530" max="6530" width="23.5703125" style="18" customWidth="1"/>
    <col min="6531" max="6534" width="0" style="18" hidden="1" customWidth="1"/>
    <col min="6535" max="6535" width="1.5703125" style="18" customWidth="1"/>
    <col min="6536" max="6537" width="0" style="18" hidden="1" customWidth="1"/>
    <col min="6538" max="6538" width="21.5703125" style="18" bestFit="1" customWidth="1"/>
    <col min="6539" max="6539" width="16.5703125" style="18" customWidth="1"/>
    <col min="6540" max="6780" width="10.7109375" style="18"/>
    <col min="6781" max="6781" width="62" style="18" customWidth="1"/>
    <col min="6782" max="6782" width="24.42578125" style="18" customWidth="1"/>
    <col min="6783" max="6783" width="23.5703125" style="18" bestFit="1" customWidth="1"/>
    <col min="6784" max="6784" width="23.5703125" style="18" customWidth="1"/>
    <col min="6785" max="6785" width="0.5703125" style="18" customWidth="1"/>
    <col min="6786" max="6786" width="23.5703125" style="18" customWidth="1"/>
    <col min="6787" max="6790" width="0" style="18" hidden="1" customWidth="1"/>
    <col min="6791" max="6791" width="1.5703125" style="18" customWidth="1"/>
    <col min="6792" max="6793" width="0" style="18" hidden="1" customWidth="1"/>
    <col min="6794" max="6794" width="21.5703125" style="18" bestFit="1" customWidth="1"/>
    <col min="6795" max="6795" width="16.5703125" style="18" customWidth="1"/>
    <col min="6796" max="7036" width="10.7109375" style="18"/>
    <col min="7037" max="7037" width="62" style="18" customWidth="1"/>
    <col min="7038" max="7038" width="24.42578125" style="18" customWidth="1"/>
    <col min="7039" max="7039" width="23.5703125" style="18" bestFit="1" customWidth="1"/>
    <col min="7040" max="7040" width="23.5703125" style="18" customWidth="1"/>
    <col min="7041" max="7041" width="0.5703125" style="18" customWidth="1"/>
    <col min="7042" max="7042" width="23.5703125" style="18" customWidth="1"/>
    <col min="7043" max="7046" width="0" style="18" hidden="1" customWidth="1"/>
    <col min="7047" max="7047" width="1.5703125" style="18" customWidth="1"/>
    <col min="7048" max="7049" width="0" style="18" hidden="1" customWidth="1"/>
    <col min="7050" max="7050" width="21.5703125" style="18" bestFit="1" customWidth="1"/>
    <col min="7051" max="7051" width="16.5703125" style="18" customWidth="1"/>
    <col min="7052" max="7292" width="10.7109375" style="18"/>
    <col min="7293" max="7293" width="62" style="18" customWidth="1"/>
    <col min="7294" max="7294" width="24.42578125" style="18" customWidth="1"/>
    <col min="7295" max="7295" width="23.5703125" style="18" bestFit="1" customWidth="1"/>
    <col min="7296" max="7296" width="23.5703125" style="18" customWidth="1"/>
    <col min="7297" max="7297" width="0.5703125" style="18" customWidth="1"/>
    <col min="7298" max="7298" width="23.5703125" style="18" customWidth="1"/>
    <col min="7299" max="7302" width="0" style="18" hidden="1" customWidth="1"/>
    <col min="7303" max="7303" width="1.5703125" style="18" customWidth="1"/>
    <col min="7304" max="7305" width="0" style="18" hidden="1" customWidth="1"/>
    <col min="7306" max="7306" width="21.5703125" style="18" bestFit="1" customWidth="1"/>
    <col min="7307" max="7307" width="16.5703125" style="18" customWidth="1"/>
    <col min="7308" max="7548" width="10.7109375" style="18"/>
    <col min="7549" max="7549" width="62" style="18" customWidth="1"/>
    <col min="7550" max="7550" width="24.42578125" style="18" customWidth="1"/>
    <col min="7551" max="7551" width="23.5703125" style="18" bestFit="1" customWidth="1"/>
    <col min="7552" max="7552" width="23.5703125" style="18" customWidth="1"/>
    <col min="7553" max="7553" width="0.5703125" style="18" customWidth="1"/>
    <col min="7554" max="7554" width="23.5703125" style="18" customWidth="1"/>
    <col min="7555" max="7558" width="0" style="18" hidden="1" customWidth="1"/>
    <col min="7559" max="7559" width="1.5703125" style="18" customWidth="1"/>
    <col min="7560" max="7561" width="0" style="18" hidden="1" customWidth="1"/>
    <col min="7562" max="7562" width="21.5703125" style="18" bestFit="1" customWidth="1"/>
    <col min="7563" max="7563" width="16.5703125" style="18" customWidth="1"/>
    <col min="7564" max="7804" width="10.7109375" style="18"/>
    <col min="7805" max="7805" width="62" style="18" customWidth="1"/>
    <col min="7806" max="7806" width="24.42578125" style="18" customWidth="1"/>
    <col min="7807" max="7807" width="23.5703125" style="18" bestFit="1" customWidth="1"/>
    <col min="7808" max="7808" width="23.5703125" style="18" customWidth="1"/>
    <col min="7809" max="7809" width="0.5703125" style="18" customWidth="1"/>
    <col min="7810" max="7810" width="23.5703125" style="18" customWidth="1"/>
    <col min="7811" max="7814" width="0" style="18" hidden="1" customWidth="1"/>
    <col min="7815" max="7815" width="1.5703125" style="18" customWidth="1"/>
    <col min="7816" max="7817" width="0" style="18" hidden="1" customWidth="1"/>
    <col min="7818" max="7818" width="21.5703125" style="18" bestFit="1" customWidth="1"/>
    <col min="7819" max="7819" width="16.5703125" style="18" customWidth="1"/>
    <col min="7820" max="8060" width="10.7109375" style="18"/>
    <col min="8061" max="8061" width="62" style="18" customWidth="1"/>
    <col min="8062" max="8062" width="24.42578125" style="18" customWidth="1"/>
    <col min="8063" max="8063" width="23.5703125" style="18" bestFit="1" customWidth="1"/>
    <col min="8064" max="8064" width="23.5703125" style="18" customWidth="1"/>
    <col min="8065" max="8065" width="0.5703125" style="18" customWidth="1"/>
    <col min="8066" max="8066" width="23.5703125" style="18" customWidth="1"/>
    <col min="8067" max="8070" width="0" style="18" hidden="1" customWidth="1"/>
    <col min="8071" max="8071" width="1.5703125" style="18" customWidth="1"/>
    <col min="8072" max="8073" width="0" style="18" hidden="1" customWidth="1"/>
    <col min="8074" max="8074" width="21.5703125" style="18" bestFit="1" customWidth="1"/>
    <col min="8075" max="8075" width="16.5703125" style="18" customWidth="1"/>
    <col min="8076" max="8316" width="10.7109375" style="18"/>
    <col min="8317" max="8317" width="62" style="18" customWidth="1"/>
    <col min="8318" max="8318" width="24.42578125" style="18" customWidth="1"/>
    <col min="8319" max="8319" width="23.5703125" style="18" bestFit="1" customWidth="1"/>
    <col min="8320" max="8320" width="23.5703125" style="18" customWidth="1"/>
    <col min="8321" max="8321" width="0.5703125" style="18" customWidth="1"/>
    <col min="8322" max="8322" width="23.5703125" style="18" customWidth="1"/>
    <col min="8323" max="8326" width="0" style="18" hidden="1" customWidth="1"/>
    <col min="8327" max="8327" width="1.5703125" style="18" customWidth="1"/>
    <col min="8328" max="8329" width="0" style="18" hidden="1" customWidth="1"/>
    <col min="8330" max="8330" width="21.5703125" style="18" bestFit="1" customWidth="1"/>
    <col min="8331" max="8331" width="16.5703125" style="18" customWidth="1"/>
    <col min="8332" max="8572" width="10.7109375" style="18"/>
    <col min="8573" max="8573" width="62" style="18" customWidth="1"/>
    <col min="8574" max="8574" width="24.42578125" style="18" customWidth="1"/>
    <col min="8575" max="8575" width="23.5703125" style="18" bestFit="1" customWidth="1"/>
    <col min="8576" max="8576" width="23.5703125" style="18" customWidth="1"/>
    <col min="8577" max="8577" width="0.5703125" style="18" customWidth="1"/>
    <col min="8578" max="8578" width="23.5703125" style="18" customWidth="1"/>
    <col min="8579" max="8582" width="0" style="18" hidden="1" customWidth="1"/>
    <col min="8583" max="8583" width="1.5703125" style="18" customWidth="1"/>
    <col min="8584" max="8585" width="0" style="18" hidden="1" customWidth="1"/>
    <col min="8586" max="8586" width="21.5703125" style="18" bestFit="1" customWidth="1"/>
    <col min="8587" max="8587" width="16.5703125" style="18" customWidth="1"/>
    <col min="8588" max="8828" width="10.7109375" style="18"/>
    <col min="8829" max="8829" width="62" style="18" customWidth="1"/>
    <col min="8830" max="8830" width="24.42578125" style="18" customWidth="1"/>
    <col min="8831" max="8831" width="23.5703125" style="18" bestFit="1" customWidth="1"/>
    <col min="8832" max="8832" width="23.5703125" style="18" customWidth="1"/>
    <col min="8833" max="8833" width="0.5703125" style="18" customWidth="1"/>
    <col min="8834" max="8834" width="23.5703125" style="18" customWidth="1"/>
    <col min="8835" max="8838" width="0" style="18" hidden="1" customWidth="1"/>
    <col min="8839" max="8839" width="1.5703125" style="18" customWidth="1"/>
    <col min="8840" max="8841" width="0" style="18" hidden="1" customWidth="1"/>
    <col min="8842" max="8842" width="21.5703125" style="18" bestFit="1" customWidth="1"/>
    <col min="8843" max="8843" width="16.5703125" style="18" customWidth="1"/>
    <col min="8844" max="9084" width="10.7109375" style="18"/>
    <col min="9085" max="9085" width="62" style="18" customWidth="1"/>
    <col min="9086" max="9086" width="24.42578125" style="18" customWidth="1"/>
    <col min="9087" max="9087" width="23.5703125" style="18" bestFit="1" customWidth="1"/>
    <col min="9088" max="9088" width="23.5703125" style="18" customWidth="1"/>
    <col min="9089" max="9089" width="0.5703125" style="18" customWidth="1"/>
    <col min="9090" max="9090" width="23.5703125" style="18" customWidth="1"/>
    <col min="9091" max="9094" width="0" style="18" hidden="1" customWidth="1"/>
    <col min="9095" max="9095" width="1.5703125" style="18" customWidth="1"/>
    <col min="9096" max="9097" width="0" style="18" hidden="1" customWidth="1"/>
    <col min="9098" max="9098" width="21.5703125" style="18" bestFit="1" customWidth="1"/>
    <col min="9099" max="9099" width="16.5703125" style="18" customWidth="1"/>
    <col min="9100" max="9340" width="10.7109375" style="18"/>
    <col min="9341" max="9341" width="62" style="18" customWidth="1"/>
    <col min="9342" max="9342" width="24.42578125" style="18" customWidth="1"/>
    <col min="9343" max="9343" width="23.5703125" style="18" bestFit="1" customWidth="1"/>
    <col min="9344" max="9344" width="23.5703125" style="18" customWidth="1"/>
    <col min="9345" max="9345" width="0.5703125" style="18" customWidth="1"/>
    <col min="9346" max="9346" width="23.5703125" style="18" customWidth="1"/>
    <col min="9347" max="9350" width="0" style="18" hidden="1" customWidth="1"/>
    <col min="9351" max="9351" width="1.5703125" style="18" customWidth="1"/>
    <col min="9352" max="9353" width="0" style="18" hidden="1" customWidth="1"/>
    <col min="9354" max="9354" width="21.5703125" style="18" bestFit="1" customWidth="1"/>
    <col min="9355" max="9355" width="16.5703125" style="18" customWidth="1"/>
    <col min="9356" max="9596" width="10.7109375" style="18"/>
    <col min="9597" max="9597" width="62" style="18" customWidth="1"/>
    <col min="9598" max="9598" width="24.42578125" style="18" customWidth="1"/>
    <col min="9599" max="9599" width="23.5703125" style="18" bestFit="1" customWidth="1"/>
    <col min="9600" max="9600" width="23.5703125" style="18" customWidth="1"/>
    <col min="9601" max="9601" width="0.5703125" style="18" customWidth="1"/>
    <col min="9602" max="9602" width="23.5703125" style="18" customWidth="1"/>
    <col min="9603" max="9606" width="0" style="18" hidden="1" customWidth="1"/>
    <col min="9607" max="9607" width="1.5703125" style="18" customWidth="1"/>
    <col min="9608" max="9609" width="0" style="18" hidden="1" customWidth="1"/>
    <col min="9610" max="9610" width="21.5703125" style="18" bestFit="1" customWidth="1"/>
    <col min="9611" max="9611" width="16.5703125" style="18" customWidth="1"/>
    <col min="9612" max="9852" width="10.7109375" style="18"/>
    <col min="9853" max="9853" width="62" style="18" customWidth="1"/>
    <col min="9854" max="9854" width="24.42578125" style="18" customWidth="1"/>
    <col min="9855" max="9855" width="23.5703125" style="18" bestFit="1" customWidth="1"/>
    <col min="9856" max="9856" width="23.5703125" style="18" customWidth="1"/>
    <col min="9857" max="9857" width="0.5703125" style="18" customWidth="1"/>
    <col min="9858" max="9858" width="23.5703125" style="18" customWidth="1"/>
    <col min="9859" max="9862" width="0" style="18" hidden="1" customWidth="1"/>
    <col min="9863" max="9863" width="1.5703125" style="18" customWidth="1"/>
    <col min="9864" max="9865" width="0" style="18" hidden="1" customWidth="1"/>
    <col min="9866" max="9866" width="21.5703125" style="18" bestFit="1" customWidth="1"/>
    <col min="9867" max="9867" width="16.5703125" style="18" customWidth="1"/>
    <col min="9868" max="10108" width="10.7109375" style="18"/>
    <col min="10109" max="10109" width="62" style="18" customWidth="1"/>
    <col min="10110" max="10110" width="24.42578125" style="18" customWidth="1"/>
    <col min="10111" max="10111" width="23.5703125" style="18" bestFit="1" customWidth="1"/>
    <col min="10112" max="10112" width="23.5703125" style="18" customWidth="1"/>
    <col min="10113" max="10113" width="0.5703125" style="18" customWidth="1"/>
    <col min="10114" max="10114" width="23.5703125" style="18" customWidth="1"/>
    <col min="10115" max="10118" width="0" style="18" hidden="1" customWidth="1"/>
    <col min="10119" max="10119" width="1.5703125" style="18" customWidth="1"/>
    <col min="10120" max="10121" width="0" style="18" hidden="1" customWidth="1"/>
    <col min="10122" max="10122" width="21.5703125" style="18" bestFit="1" customWidth="1"/>
    <col min="10123" max="10123" width="16.5703125" style="18" customWidth="1"/>
    <col min="10124" max="10364" width="10.7109375" style="18"/>
    <col min="10365" max="10365" width="62" style="18" customWidth="1"/>
    <col min="10366" max="10366" width="24.42578125" style="18" customWidth="1"/>
    <col min="10367" max="10367" width="23.5703125" style="18" bestFit="1" customWidth="1"/>
    <col min="10368" max="10368" width="23.5703125" style="18" customWidth="1"/>
    <col min="10369" max="10369" width="0.5703125" style="18" customWidth="1"/>
    <col min="10370" max="10370" width="23.5703125" style="18" customWidth="1"/>
    <col min="10371" max="10374" width="0" style="18" hidden="1" customWidth="1"/>
    <col min="10375" max="10375" width="1.5703125" style="18" customWidth="1"/>
    <col min="10376" max="10377" width="0" style="18" hidden="1" customWidth="1"/>
    <col min="10378" max="10378" width="21.5703125" style="18" bestFit="1" customWidth="1"/>
    <col min="10379" max="10379" width="16.5703125" style="18" customWidth="1"/>
    <col min="10380" max="10620" width="10.7109375" style="18"/>
    <col min="10621" max="10621" width="62" style="18" customWidth="1"/>
    <col min="10622" max="10622" width="24.42578125" style="18" customWidth="1"/>
    <col min="10623" max="10623" width="23.5703125" style="18" bestFit="1" customWidth="1"/>
    <col min="10624" max="10624" width="23.5703125" style="18" customWidth="1"/>
    <col min="10625" max="10625" width="0.5703125" style="18" customWidth="1"/>
    <col min="10626" max="10626" width="23.5703125" style="18" customWidth="1"/>
    <col min="10627" max="10630" width="0" style="18" hidden="1" customWidth="1"/>
    <col min="10631" max="10631" width="1.5703125" style="18" customWidth="1"/>
    <col min="10632" max="10633" width="0" style="18" hidden="1" customWidth="1"/>
    <col min="10634" max="10634" width="21.5703125" style="18" bestFit="1" customWidth="1"/>
    <col min="10635" max="10635" width="16.5703125" style="18" customWidth="1"/>
    <col min="10636" max="10876" width="10.7109375" style="18"/>
    <col min="10877" max="10877" width="62" style="18" customWidth="1"/>
    <col min="10878" max="10878" width="24.42578125" style="18" customWidth="1"/>
    <col min="10879" max="10879" width="23.5703125" style="18" bestFit="1" customWidth="1"/>
    <col min="10880" max="10880" width="23.5703125" style="18" customWidth="1"/>
    <col min="10881" max="10881" width="0.5703125" style="18" customWidth="1"/>
    <col min="10882" max="10882" width="23.5703125" style="18" customWidth="1"/>
    <col min="10883" max="10886" width="0" style="18" hidden="1" customWidth="1"/>
    <col min="10887" max="10887" width="1.5703125" style="18" customWidth="1"/>
    <col min="10888" max="10889" width="0" style="18" hidden="1" customWidth="1"/>
    <col min="10890" max="10890" width="21.5703125" style="18" bestFit="1" customWidth="1"/>
    <col min="10891" max="10891" width="16.5703125" style="18" customWidth="1"/>
    <col min="10892" max="11132" width="10.7109375" style="18"/>
    <col min="11133" max="11133" width="62" style="18" customWidth="1"/>
    <col min="11134" max="11134" width="24.42578125" style="18" customWidth="1"/>
    <col min="11135" max="11135" width="23.5703125" style="18" bestFit="1" customWidth="1"/>
    <col min="11136" max="11136" width="23.5703125" style="18" customWidth="1"/>
    <col min="11137" max="11137" width="0.5703125" style="18" customWidth="1"/>
    <col min="11138" max="11138" width="23.5703125" style="18" customWidth="1"/>
    <col min="11139" max="11142" width="0" style="18" hidden="1" customWidth="1"/>
    <col min="11143" max="11143" width="1.5703125" style="18" customWidth="1"/>
    <col min="11144" max="11145" width="0" style="18" hidden="1" customWidth="1"/>
    <col min="11146" max="11146" width="21.5703125" style="18" bestFit="1" customWidth="1"/>
    <col min="11147" max="11147" width="16.5703125" style="18" customWidth="1"/>
    <col min="11148" max="11388" width="10.7109375" style="18"/>
    <col min="11389" max="11389" width="62" style="18" customWidth="1"/>
    <col min="11390" max="11390" width="24.42578125" style="18" customWidth="1"/>
    <col min="11391" max="11391" width="23.5703125" style="18" bestFit="1" customWidth="1"/>
    <col min="11392" max="11392" width="23.5703125" style="18" customWidth="1"/>
    <col min="11393" max="11393" width="0.5703125" style="18" customWidth="1"/>
    <col min="11394" max="11394" width="23.5703125" style="18" customWidth="1"/>
    <col min="11395" max="11398" width="0" style="18" hidden="1" customWidth="1"/>
    <col min="11399" max="11399" width="1.5703125" style="18" customWidth="1"/>
    <col min="11400" max="11401" width="0" style="18" hidden="1" customWidth="1"/>
    <col min="11402" max="11402" width="21.5703125" style="18" bestFit="1" customWidth="1"/>
    <col min="11403" max="11403" width="16.5703125" style="18" customWidth="1"/>
    <col min="11404" max="11644" width="10.7109375" style="18"/>
    <col min="11645" max="11645" width="62" style="18" customWidth="1"/>
    <col min="11646" max="11646" width="24.42578125" style="18" customWidth="1"/>
    <col min="11647" max="11647" width="23.5703125" style="18" bestFit="1" customWidth="1"/>
    <col min="11648" max="11648" width="23.5703125" style="18" customWidth="1"/>
    <col min="11649" max="11649" width="0.5703125" style="18" customWidth="1"/>
    <col min="11650" max="11650" width="23.5703125" style="18" customWidth="1"/>
    <col min="11651" max="11654" width="0" style="18" hidden="1" customWidth="1"/>
    <col min="11655" max="11655" width="1.5703125" style="18" customWidth="1"/>
    <col min="11656" max="11657" width="0" style="18" hidden="1" customWidth="1"/>
    <col min="11658" max="11658" width="21.5703125" style="18" bestFit="1" customWidth="1"/>
    <col min="11659" max="11659" width="16.5703125" style="18" customWidth="1"/>
    <col min="11660" max="11900" width="10.7109375" style="18"/>
    <col min="11901" max="11901" width="62" style="18" customWidth="1"/>
    <col min="11902" max="11902" width="24.42578125" style="18" customWidth="1"/>
    <col min="11903" max="11903" width="23.5703125" style="18" bestFit="1" customWidth="1"/>
    <col min="11904" max="11904" width="23.5703125" style="18" customWidth="1"/>
    <col min="11905" max="11905" width="0.5703125" style="18" customWidth="1"/>
    <col min="11906" max="11906" width="23.5703125" style="18" customWidth="1"/>
    <col min="11907" max="11910" width="0" style="18" hidden="1" customWidth="1"/>
    <col min="11911" max="11911" width="1.5703125" style="18" customWidth="1"/>
    <col min="11912" max="11913" width="0" style="18" hidden="1" customWidth="1"/>
    <col min="11914" max="11914" width="21.5703125" style="18" bestFit="1" customWidth="1"/>
    <col min="11915" max="11915" width="16.5703125" style="18" customWidth="1"/>
    <col min="11916" max="12156" width="10.7109375" style="18"/>
    <col min="12157" max="12157" width="62" style="18" customWidth="1"/>
    <col min="12158" max="12158" width="24.42578125" style="18" customWidth="1"/>
    <col min="12159" max="12159" width="23.5703125" style="18" bestFit="1" customWidth="1"/>
    <col min="12160" max="12160" width="23.5703125" style="18" customWidth="1"/>
    <col min="12161" max="12161" width="0.5703125" style="18" customWidth="1"/>
    <col min="12162" max="12162" width="23.5703125" style="18" customWidth="1"/>
    <col min="12163" max="12166" width="0" style="18" hidden="1" customWidth="1"/>
    <col min="12167" max="12167" width="1.5703125" style="18" customWidth="1"/>
    <col min="12168" max="12169" width="0" style="18" hidden="1" customWidth="1"/>
    <col min="12170" max="12170" width="21.5703125" style="18" bestFit="1" customWidth="1"/>
    <col min="12171" max="12171" width="16.5703125" style="18" customWidth="1"/>
    <col min="12172" max="12412" width="10.7109375" style="18"/>
    <col min="12413" max="12413" width="62" style="18" customWidth="1"/>
    <col min="12414" max="12414" width="24.42578125" style="18" customWidth="1"/>
    <col min="12415" max="12415" width="23.5703125" style="18" bestFit="1" customWidth="1"/>
    <col min="12416" max="12416" width="23.5703125" style="18" customWidth="1"/>
    <col min="12417" max="12417" width="0.5703125" style="18" customWidth="1"/>
    <col min="12418" max="12418" width="23.5703125" style="18" customWidth="1"/>
    <col min="12419" max="12422" width="0" style="18" hidden="1" customWidth="1"/>
    <col min="12423" max="12423" width="1.5703125" style="18" customWidth="1"/>
    <col min="12424" max="12425" width="0" style="18" hidden="1" customWidth="1"/>
    <col min="12426" max="12426" width="21.5703125" style="18" bestFit="1" customWidth="1"/>
    <col min="12427" max="12427" width="16.5703125" style="18" customWidth="1"/>
    <col min="12428" max="12668" width="10.7109375" style="18"/>
    <col min="12669" max="12669" width="62" style="18" customWidth="1"/>
    <col min="12670" max="12670" width="24.42578125" style="18" customWidth="1"/>
    <col min="12671" max="12671" width="23.5703125" style="18" bestFit="1" customWidth="1"/>
    <col min="12672" max="12672" width="23.5703125" style="18" customWidth="1"/>
    <col min="12673" max="12673" width="0.5703125" style="18" customWidth="1"/>
    <col min="12674" max="12674" width="23.5703125" style="18" customWidth="1"/>
    <col min="12675" max="12678" width="0" style="18" hidden="1" customWidth="1"/>
    <col min="12679" max="12679" width="1.5703125" style="18" customWidth="1"/>
    <col min="12680" max="12681" width="0" style="18" hidden="1" customWidth="1"/>
    <col min="12682" max="12682" width="21.5703125" style="18" bestFit="1" customWidth="1"/>
    <col min="12683" max="12683" width="16.5703125" style="18" customWidth="1"/>
    <col min="12684" max="12924" width="10.7109375" style="18"/>
    <col min="12925" max="12925" width="62" style="18" customWidth="1"/>
    <col min="12926" max="12926" width="24.42578125" style="18" customWidth="1"/>
    <col min="12927" max="12927" width="23.5703125" style="18" bestFit="1" customWidth="1"/>
    <col min="12928" max="12928" width="23.5703125" style="18" customWidth="1"/>
    <col min="12929" max="12929" width="0.5703125" style="18" customWidth="1"/>
    <col min="12930" max="12930" width="23.5703125" style="18" customWidth="1"/>
    <col min="12931" max="12934" width="0" style="18" hidden="1" customWidth="1"/>
    <col min="12935" max="12935" width="1.5703125" style="18" customWidth="1"/>
    <col min="12936" max="12937" width="0" style="18" hidden="1" customWidth="1"/>
    <col min="12938" max="12938" width="21.5703125" style="18" bestFit="1" customWidth="1"/>
    <col min="12939" max="12939" width="16.5703125" style="18" customWidth="1"/>
    <col min="12940" max="13180" width="10.7109375" style="18"/>
    <col min="13181" max="13181" width="62" style="18" customWidth="1"/>
    <col min="13182" max="13182" width="24.42578125" style="18" customWidth="1"/>
    <col min="13183" max="13183" width="23.5703125" style="18" bestFit="1" customWidth="1"/>
    <col min="13184" max="13184" width="23.5703125" style="18" customWidth="1"/>
    <col min="13185" max="13185" width="0.5703125" style="18" customWidth="1"/>
    <col min="13186" max="13186" width="23.5703125" style="18" customWidth="1"/>
    <col min="13187" max="13190" width="0" style="18" hidden="1" customWidth="1"/>
    <col min="13191" max="13191" width="1.5703125" style="18" customWidth="1"/>
    <col min="13192" max="13193" width="0" style="18" hidden="1" customWidth="1"/>
    <col min="13194" max="13194" width="21.5703125" style="18" bestFit="1" customWidth="1"/>
    <col min="13195" max="13195" width="16.5703125" style="18" customWidth="1"/>
    <col min="13196" max="13436" width="10.7109375" style="18"/>
    <col min="13437" max="13437" width="62" style="18" customWidth="1"/>
    <col min="13438" max="13438" width="24.42578125" style="18" customWidth="1"/>
    <col min="13439" max="13439" width="23.5703125" style="18" bestFit="1" customWidth="1"/>
    <col min="13440" max="13440" width="23.5703125" style="18" customWidth="1"/>
    <col min="13441" max="13441" width="0.5703125" style="18" customWidth="1"/>
    <col min="13442" max="13442" width="23.5703125" style="18" customWidth="1"/>
    <col min="13443" max="13446" width="0" style="18" hidden="1" customWidth="1"/>
    <col min="13447" max="13447" width="1.5703125" style="18" customWidth="1"/>
    <col min="13448" max="13449" width="0" style="18" hidden="1" customWidth="1"/>
    <col min="13450" max="13450" width="21.5703125" style="18" bestFit="1" customWidth="1"/>
    <col min="13451" max="13451" width="16.5703125" style="18" customWidth="1"/>
    <col min="13452" max="13692" width="10.7109375" style="18"/>
    <col min="13693" max="13693" width="62" style="18" customWidth="1"/>
    <col min="13694" max="13694" width="24.42578125" style="18" customWidth="1"/>
    <col min="13695" max="13695" width="23.5703125" style="18" bestFit="1" customWidth="1"/>
    <col min="13696" max="13696" width="23.5703125" style="18" customWidth="1"/>
    <col min="13697" max="13697" width="0.5703125" style="18" customWidth="1"/>
    <col min="13698" max="13698" width="23.5703125" style="18" customWidth="1"/>
    <col min="13699" max="13702" width="0" style="18" hidden="1" customWidth="1"/>
    <col min="13703" max="13703" width="1.5703125" style="18" customWidth="1"/>
    <col min="13704" max="13705" width="0" style="18" hidden="1" customWidth="1"/>
    <col min="13706" max="13706" width="21.5703125" style="18" bestFit="1" customWidth="1"/>
    <col min="13707" max="13707" width="16.5703125" style="18" customWidth="1"/>
    <col min="13708" max="13948" width="10.7109375" style="18"/>
    <col min="13949" max="13949" width="62" style="18" customWidth="1"/>
    <col min="13950" max="13950" width="24.42578125" style="18" customWidth="1"/>
    <col min="13951" max="13951" width="23.5703125" style="18" bestFit="1" customWidth="1"/>
    <col min="13952" max="13952" width="23.5703125" style="18" customWidth="1"/>
    <col min="13953" max="13953" width="0.5703125" style="18" customWidth="1"/>
    <col min="13954" max="13954" width="23.5703125" style="18" customWidth="1"/>
    <col min="13955" max="13958" width="0" style="18" hidden="1" customWidth="1"/>
    <col min="13959" max="13959" width="1.5703125" style="18" customWidth="1"/>
    <col min="13960" max="13961" width="0" style="18" hidden="1" customWidth="1"/>
    <col min="13962" max="13962" width="21.5703125" style="18" bestFit="1" customWidth="1"/>
    <col min="13963" max="13963" width="16.5703125" style="18" customWidth="1"/>
    <col min="13964" max="14204" width="10.7109375" style="18"/>
    <col min="14205" max="14205" width="62" style="18" customWidth="1"/>
    <col min="14206" max="14206" width="24.42578125" style="18" customWidth="1"/>
    <col min="14207" max="14207" width="23.5703125" style="18" bestFit="1" customWidth="1"/>
    <col min="14208" max="14208" width="23.5703125" style="18" customWidth="1"/>
    <col min="14209" max="14209" width="0.5703125" style="18" customWidth="1"/>
    <col min="14210" max="14210" width="23.5703125" style="18" customWidth="1"/>
    <col min="14211" max="14214" width="0" style="18" hidden="1" customWidth="1"/>
    <col min="14215" max="14215" width="1.5703125" style="18" customWidth="1"/>
    <col min="14216" max="14217" width="0" style="18" hidden="1" customWidth="1"/>
    <col min="14218" max="14218" width="21.5703125" style="18" bestFit="1" customWidth="1"/>
    <col min="14219" max="14219" width="16.5703125" style="18" customWidth="1"/>
    <col min="14220" max="14460" width="10.7109375" style="18"/>
    <col min="14461" max="14461" width="62" style="18" customWidth="1"/>
    <col min="14462" max="14462" width="24.42578125" style="18" customWidth="1"/>
    <col min="14463" max="14463" width="23.5703125" style="18" bestFit="1" customWidth="1"/>
    <col min="14464" max="14464" width="23.5703125" style="18" customWidth="1"/>
    <col min="14465" max="14465" width="0.5703125" style="18" customWidth="1"/>
    <col min="14466" max="14466" width="23.5703125" style="18" customWidth="1"/>
    <col min="14467" max="14470" width="0" style="18" hidden="1" customWidth="1"/>
    <col min="14471" max="14471" width="1.5703125" style="18" customWidth="1"/>
    <col min="14472" max="14473" width="0" style="18" hidden="1" customWidth="1"/>
    <col min="14474" max="14474" width="21.5703125" style="18" bestFit="1" customWidth="1"/>
    <col min="14475" max="14475" width="16.5703125" style="18" customWidth="1"/>
    <col min="14476" max="14716" width="10.7109375" style="18"/>
    <col min="14717" max="14717" width="62" style="18" customWidth="1"/>
    <col min="14718" max="14718" width="24.42578125" style="18" customWidth="1"/>
    <col min="14719" max="14719" width="23.5703125" style="18" bestFit="1" customWidth="1"/>
    <col min="14720" max="14720" width="23.5703125" style="18" customWidth="1"/>
    <col min="14721" max="14721" width="0.5703125" style="18" customWidth="1"/>
    <col min="14722" max="14722" width="23.5703125" style="18" customWidth="1"/>
    <col min="14723" max="14726" width="0" style="18" hidden="1" customWidth="1"/>
    <col min="14727" max="14727" width="1.5703125" style="18" customWidth="1"/>
    <col min="14728" max="14729" width="0" style="18" hidden="1" customWidth="1"/>
    <col min="14730" max="14730" width="21.5703125" style="18" bestFit="1" customWidth="1"/>
    <col min="14731" max="14731" width="16.5703125" style="18" customWidth="1"/>
    <col min="14732" max="14972" width="10.7109375" style="18"/>
    <col min="14973" max="14973" width="62" style="18" customWidth="1"/>
    <col min="14974" max="14974" width="24.42578125" style="18" customWidth="1"/>
    <col min="14975" max="14975" width="23.5703125" style="18" bestFit="1" customWidth="1"/>
    <col min="14976" max="14976" width="23.5703125" style="18" customWidth="1"/>
    <col min="14977" max="14977" width="0.5703125" style="18" customWidth="1"/>
    <col min="14978" max="14978" width="23.5703125" style="18" customWidth="1"/>
    <col min="14979" max="14982" width="0" style="18" hidden="1" customWidth="1"/>
    <col min="14983" max="14983" width="1.5703125" style="18" customWidth="1"/>
    <col min="14984" max="14985" width="0" style="18" hidden="1" customWidth="1"/>
    <col min="14986" max="14986" width="21.5703125" style="18" bestFit="1" customWidth="1"/>
    <col min="14987" max="14987" width="16.5703125" style="18" customWidth="1"/>
    <col min="14988" max="15228" width="10.7109375" style="18"/>
    <col min="15229" max="15229" width="62" style="18" customWidth="1"/>
    <col min="15230" max="15230" width="24.42578125" style="18" customWidth="1"/>
    <col min="15231" max="15231" width="23.5703125" style="18" bestFit="1" customWidth="1"/>
    <col min="15232" max="15232" width="23.5703125" style="18" customWidth="1"/>
    <col min="15233" max="15233" width="0.5703125" style="18" customWidth="1"/>
    <col min="15234" max="15234" width="23.5703125" style="18" customWidth="1"/>
    <col min="15235" max="15238" width="0" style="18" hidden="1" customWidth="1"/>
    <col min="15239" max="15239" width="1.5703125" style="18" customWidth="1"/>
    <col min="15240" max="15241" width="0" style="18" hidden="1" customWidth="1"/>
    <col min="15242" max="15242" width="21.5703125" style="18" bestFit="1" customWidth="1"/>
    <col min="15243" max="15243" width="16.5703125" style="18" customWidth="1"/>
    <col min="15244" max="15484" width="10.7109375" style="18"/>
    <col min="15485" max="15485" width="62" style="18" customWidth="1"/>
    <col min="15486" max="15486" width="24.42578125" style="18" customWidth="1"/>
    <col min="15487" max="15487" width="23.5703125" style="18" bestFit="1" customWidth="1"/>
    <col min="15488" max="15488" width="23.5703125" style="18" customWidth="1"/>
    <col min="15489" max="15489" width="0.5703125" style="18" customWidth="1"/>
    <col min="15490" max="15490" width="23.5703125" style="18" customWidth="1"/>
    <col min="15491" max="15494" width="0" style="18" hidden="1" customWidth="1"/>
    <col min="15495" max="15495" width="1.5703125" style="18" customWidth="1"/>
    <col min="15496" max="15497" width="0" style="18" hidden="1" customWidth="1"/>
    <col min="15498" max="15498" width="21.5703125" style="18" bestFit="1" customWidth="1"/>
    <col min="15499" max="15499" width="16.5703125" style="18" customWidth="1"/>
    <col min="15500" max="15740" width="10.7109375" style="18"/>
    <col min="15741" max="15741" width="62" style="18" customWidth="1"/>
    <col min="15742" max="15742" width="24.42578125" style="18" customWidth="1"/>
    <col min="15743" max="15743" width="23.5703125" style="18" bestFit="1" customWidth="1"/>
    <col min="15744" max="15744" width="23.5703125" style="18" customWidth="1"/>
    <col min="15745" max="15745" width="0.5703125" style="18" customWidth="1"/>
    <col min="15746" max="15746" width="23.5703125" style="18" customWidth="1"/>
    <col min="15747" max="15750" width="0" style="18" hidden="1" customWidth="1"/>
    <col min="15751" max="15751" width="1.5703125" style="18" customWidth="1"/>
    <col min="15752" max="15753" width="0" style="18" hidden="1" customWidth="1"/>
    <col min="15754" max="15754" width="21.5703125" style="18" bestFit="1" customWidth="1"/>
    <col min="15755" max="15755" width="16.5703125" style="18" customWidth="1"/>
    <col min="15756" max="15996" width="10.7109375" style="18"/>
    <col min="15997" max="15997" width="62" style="18" customWidth="1"/>
    <col min="15998" max="15998" width="24.42578125" style="18" customWidth="1"/>
    <col min="15999" max="15999" width="23.5703125" style="18" bestFit="1" customWidth="1"/>
    <col min="16000" max="16000" width="23.5703125" style="18" customWidth="1"/>
    <col min="16001" max="16001" width="0.5703125" style="18" customWidth="1"/>
    <col min="16002" max="16002" width="23.5703125" style="18" customWidth="1"/>
    <col min="16003" max="16006" width="0" style="18" hidden="1" customWidth="1"/>
    <col min="16007" max="16007" width="1.5703125" style="18" customWidth="1"/>
    <col min="16008" max="16009" width="0" style="18" hidden="1" customWidth="1"/>
    <col min="16010" max="16010" width="21.5703125" style="18" bestFit="1" customWidth="1"/>
    <col min="16011" max="16011" width="16.5703125" style="18" customWidth="1"/>
    <col min="16012" max="16258" width="10.7109375" style="18"/>
    <col min="16259" max="16262" width="10.85546875" style="18" customWidth="1"/>
    <col min="16263" max="16270" width="10.7109375" style="18"/>
    <col min="16271" max="16384" width="10.85546875" style="18" customWidth="1"/>
  </cols>
  <sheetData>
    <row r="1" spans="1:20" s="6" customFormat="1" ht="15" customHeight="1" x14ac:dyDescent="0.2">
      <c r="A1" s="5"/>
      <c r="B1" s="5"/>
      <c r="C1" s="5"/>
      <c r="D1" s="5"/>
      <c r="E1" s="5"/>
      <c r="F1" s="5"/>
    </row>
    <row r="2" spans="1:20" s="6" customFormat="1" ht="15" customHeight="1" x14ac:dyDescent="0.2">
      <c r="A2" s="5"/>
      <c r="B2" s="5"/>
      <c r="C2" s="5"/>
      <c r="D2" s="5"/>
      <c r="E2" s="5"/>
      <c r="F2" s="5"/>
    </row>
    <row r="3" spans="1:20" s="6" customFormat="1" ht="43.5" customHeight="1" x14ac:dyDescent="0.2">
      <c r="A3" s="7" t="s">
        <v>31</v>
      </c>
      <c r="B3" s="8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P3" s="11"/>
    </row>
    <row r="4" spans="1:20" s="6" customFormat="1" ht="16.5" customHeight="1" x14ac:dyDescent="0.2">
      <c r="A4" s="7"/>
      <c r="B4" s="8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P4" s="11"/>
    </row>
    <row r="5" spans="1:20" s="6" customFormat="1" ht="16.5" customHeight="1" x14ac:dyDescent="0.2">
      <c r="A5" s="7"/>
      <c r="B5" s="8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P5" s="11"/>
    </row>
    <row r="6" spans="1:20" s="6" customFormat="1" ht="26.25" x14ac:dyDescent="0.2">
      <c r="A6" s="5"/>
      <c r="B6" s="12" t="s">
        <v>12</v>
      </c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P6" s="11"/>
    </row>
    <row r="7" spans="1:20" s="6" customFormat="1" ht="24.75" customHeight="1" x14ac:dyDescent="0.2">
      <c r="A7" s="5"/>
      <c r="B7" s="112" t="s">
        <v>32</v>
      </c>
      <c r="C7" s="112"/>
      <c r="D7" s="112"/>
      <c r="E7" s="112"/>
      <c r="F7" s="112"/>
      <c r="G7" s="112"/>
      <c r="H7" s="112"/>
      <c r="I7" s="10"/>
      <c r="J7" s="10"/>
      <c r="K7" s="10"/>
      <c r="L7" s="10"/>
      <c r="M7" s="10"/>
      <c r="N7" s="10"/>
      <c r="P7" s="11"/>
    </row>
    <row r="8" spans="1:20" s="10" customFormat="1" ht="21" customHeight="1" x14ac:dyDescent="0.25">
      <c r="B8" s="14" t="s">
        <v>11</v>
      </c>
      <c r="P8" s="15"/>
    </row>
    <row r="9" spans="1:20" s="16" customFormat="1" ht="30" customHeight="1" x14ac:dyDescent="0.25">
      <c r="A9" s="151" t="s">
        <v>33</v>
      </c>
      <c r="B9" s="152"/>
      <c r="C9" s="152"/>
      <c r="D9" s="152"/>
      <c r="E9" s="152"/>
      <c r="F9" s="153"/>
      <c r="H9" s="17" t="s">
        <v>34</v>
      </c>
      <c r="I9" s="17" t="s">
        <v>35</v>
      </c>
      <c r="J9" s="17" t="s">
        <v>36</v>
      </c>
      <c r="K9" s="17" t="s">
        <v>37</v>
      </c>
      <c r="L9" s="17" t="s">
        <v>38</v>
      </c>
      <c r="M9" s="17" t="s">
        <v>39</v>
      </c>
      <c r="N9" s="17" t="s">
        <v>40</v>
      </c>
      <c r="O9" s="17" t="s">
        <v>41</v>
      </c>
      <c r="P9" s="17" t="s">
        <v>42</v>
      </c>
      <c r="Q9" s="17" t="s">
        <v>43</v>
      </c>
      <c r="R9" s="17" t="s">
        <v>44</v>
      </c>
      <c r="S9" s="17" t="s">
        <v>45</v>
      </c>
      <c r="T9" s="17" t="s">
        <v>46</v>
      </c>
    </row>
    <row r="10" spans="1:20" s="6" customFormat="1" ht="15" customHeight="1" x14ac:dyDescent="0.2">
      <c r="A10" s="5"/>
      <c r="B10" s="5"/>
      <c r="C10" s="5"/>
      <c r="D10" s="5"/>
      <c r="E10" s="5"/>
      <c r="F10" s="5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9.5" customHeight="1" x14ac:dyDescent="0.2">
      <c r="A11" s="154" t="s">
        <v>9</v>
      </c>
      <c r="B11" s="154"/>
      <c r="C11" s="154"/>
      <c r="D11" s="154"/>
      <c r="E11" s="154"/>
      <c r="F11" s="154"/>
      <c r="H11" s="19">
        <f t="shared" ref="H11:T11" si="0">H13+H160+H209+H214</f>
        <v>83808199057</v>
      </c>
      <c r="I11" s="19">
        <f t="shared" si="0"/>
        <v>8660437686</v>
      </c>
      <c r="J11" s="19">
        <f t="shared" si="0"/>
        <v>7361833732</v>
      </c>
      <c r="K11" s="19">
        <f t="shared" si="0"/>
        <v>7597646394</v>
      </c>
      <c r="L11" s="19">
        <f t="shared" si="0"/>
        <v>7329930018</v>
      </c>
      <c r="M11" s="19">
        <f t="shared" si="0"/>
        <v>7238878764</v>
      </c>
      <c r="N11" s="19">
        <f t="shared" si="0"/>
        <v>6853386316</v>
      </c>
      <c r="O11" s="19">
        <f t="shared" si="0"/>
        <v>7410980454</v>
      </c>
      <c r="P11" s="19">
        <f t="shared" si="0"/>
        <v>6442670470</v>
      </c>
      <c r="Q11" s="19">
        <f t="shared" si="0"/>
        <v>6650327638</v>
      </c>
      <c r="R11" s="19">
        <f t="shared" si="0"/>
        <v>6080341248</v>
      </c>
      <c r="S11" s="19">
        <f t="shared" si="0"/>
        <v>5746517172</v>
      </c>
      <c r="T11" s="19">
        <f t="shared" si="0"/>
        <v>6435249165</v>
      </c>
    </row>
    <row r="12" spans="1:20" s="6" customFormat="1" ht="15" customHeight="1" x14ac:dyDescent="0.2">
      <c r="A12" s="5"/>
      <c r="B12" s="5"/>
      <c r="C12" s="5"/>
      <c r="D12" s="5"/>
      <c r="E12" s="5"/>
      <c r="F12" s="5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21" customFormat="1" ht="21" customHeight="1" x14ac:dyDescent="0.25">
      <c r="A13" s="155" t="s">
        <v>47</v>
      </c>
      <c r="B13" s="156"/>
      <c r="C13" s="156"/>
      <c r="D13" s="156"/>
      <c r="E13" s="156"/>
      <c r="F13" s="157"/>
      <c r="H13" s="22">
        <f t="shared" ref="H13:T13" si="1">H15+H41+H141+H147+H157</f>
        <v>3218719367</v>
      </c>
      <c r="I13" s="22">
        <f t="shared" si="1"/>
        <v>411048532</v>
      </c>
      <c r="J13" s="22">
        <f t="shared" si="1"/>
        <v>187378672</v>
      </c>
      <c r="K13" s="22">
        <f t="shared" si="1"/>
        <v>356004776</v>
      </c>
      <c r="L13" s="22">
        <f t="shared" si="1"/>
        <v>149436248</v>
      </c>
      <c r="M13" s="22">
        <f t="shared" si="1"/>
        <v>334821451</v>
      </c>
      <c r="N13" s="22">
        <f t="shared" si="1"/>
        <v>188786008</v>
      </c>
      <c r="O13" s="22">
        <f t="shared" si="1"/>
        <v>371529947</v>
      </c>
      <c r="P13" s="22">
        <f t="shared" si="1"/>
        <v>257068835</v>
      </c>
      <c r="Q13" s="22">
        <f t="shared" si="1"/>
        <v>337195424</v>
      </c>
      <c r="R13" s="22">
        <f t="shared" si="1"/>
        <v>165379729</v>
      </c>
      <c r="S13" s="22">
        <f t="shared" si="1"/>
        <v>291326573</v>
      </c>
      <c r="T13" s="22">
        <f t="shared" si="1"/>
        <v>168743172</v>
      </c>
    </row>
    <row r="14" spans="1:20" s="6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10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20.25" customHeight="1" x14ac:dyDescent="0.2">
      <c r="A15" s="23"/>
      <c r="B15" s="123" t="s">
        <v>48</v>
      </c>
      <c r="C15" s="123"/>
      <c r="D15" s="123"/>
      <c r="E15" s="123"/>
      <c r="F15" s="124"/>
      <c r="H15" s="24">
        <f>H16+H21+H23+H26+H32+H30+H33+H28</f>
        <v>1418344688</v>
      </c>
      <c r="I15" s="24">
        <f t="shared" ref="I15:T15" si="2">I16+I21+I23+I26+I32+I30+I33+I28</f>
        <v>221318239</v>
      </c>
      <c r="J15" s="24">
        <f t="shared" si="2"/>
        <v>24627433</v>
      </c>
      <c r="K15" s="24">
        <f t="shared" si="2"/>
        <v>195526512</v>
      </c>
      <c r="L15" s="24">
        <f t="shared" si="2"/>
        <v>23859078</v>
      </c>
      <c r="M15" s="24">
        <f t="shared" si="2"/>
        <v>198114468</v>
      </c>
      <c r="N15" s="24">
        <f t="shared" si="2"/>
        <v>48527674</v>
      </c>
      <c r="O15" s="24">
        <f t="shared" si="2"/>
        <v>182136885</v>
      </c>
      <c r="P15" s="24">
        <f t="shared" si="2"/>
        <v>62149179</v>
      </c>
      <c r="Q15" s="24">
        <f t="shared" si="2"/>
        <v>174193995</v>
      </c>
      <c r="R15" s="24">
        <f t="shared" si="2"/>
        <v>50717488</v>
      </c>
      <c r="S15" s="24">
        <f t="shared" si="2"/>
        <v>187675232</v>
      </c>
      <c r="T15" s="24">
        <f t="shared" si="2"/>
        <v>49498505</v>
      </c>
    </row>
    <row r="16" spans="1:20" s="27" customFormat="1" ht="20.25" customHeight="1" x14ac:dyDescent="0.2">
      <c r="A16" s="25"/>
      <c r="B16" s="26"/>
      <c r="C16" s="121" t="s">
        <v>49</v>
      </c>
      <c r="D16" s="121"/>
      <c r="E16" s="121"/>
      <c r="F16" s="122"/>
      <c r="H16" s="28">
        <f>SUM(H17:H20)</f>
        <v>50157064</v>
      </c>
      <c r="I16" s="28">
        <f t="shared" ref="I16:T16" si="3">SUM(I17:I20)</f>
        <v>8221011</v>
      </c>
      <c r="J16" s="28">
        <f t="shared" si="3"/>
        <v>787760</v>
      </c>
      <c r="K16" s="28">
        <f t="shared" si="3"/>
        <v>7824941</v>
      </c>
      <c r="L16" s="28">
        <f t="shared" si="3"/>
        <v>1094444</v>
      </c>
      <c r="M16" s="28">
        <f t="shared" si="3"/>
        <v>7222605</v>
      </c>
      <c r="N16" s="28">
        <f t="shared" si="3"/>
        <v>1128540</v>
      </c>
      <c r="O16" s="28">
        <f t="shared" si="3"/>
        <v>7186717</v>
      </c>
      <c r="P16" s="28">
        <f t="shared" si="3"/>
        <v>991345</v>
      </c>
      <c r="Q16" s="28">
        <f t="shared" si="3"/>
        <v>7437018</v>
      </c>
      <c r="R16" s="28">
        <f t="shared" si="3"/>
        <v>589363</v>
      </c>
      <c r="S16" s="28">
        <f t="shared" si="3"/>
        <v>7140751</v>
      </c>
      <c r="T16" s="28">
        <f t="shared" si="3"/>
        <v>532569</v>
      </c>
    </row>
    <row r="17" spans="1:20" s="27" customFormat="1" ht="20.25" customHeight="1" x14ac:dyDescent="0.2">
      <c r="A17" s="25"/>
      <c r="B17" s="26"/>
      <c r="C17" s="26"/>
      <c r="D17" s="116" t="s">
        <v>50</v>
      </c>
      <c r="E17" s="116"/>
      <c r="F17" s="117"/>
      <c r="H17" s="29">
        <f t="shared" ref="H17:H72" si="4">SUM(I17:T17)</f>
        <v>2640934</v>
      </c>
      <c r="I17" s="29">
        <v>238244</v>
      </c>
      <c r="J17" s="29">
        <v>262500</v>
      </c>
      <c r="K17" s="29">
        <v>253918</v>
      </c>
      <c r="L17" s="29">
        <v>326288</v>
      </c>
      <c r="M17" s="29">
        <v>261905</v>
      </c>
      <c r="N17" s="29">
        <v>253235</v>
      </c>
      <c r="O17" s="29">
        <v>227600</v>
      </c>
      <c r="P17" s="29">
        <v>268794</v>
      </c>
      <c r="Q17" s="29">
        <v>262482</v>
      </c>
      <c r="R17" s="29">
        <v>78642</v>
      </c>
      <c r="S17" s="29">
        <v>107960</v>
      </c>
      <c r="T17" s="29">
        <v>99366</v>
      </c>
    </row>
    <row r="18" spans="1:20" s="27" customFormat="1" ht="20.25" customHeight="1" x14ac:dyDescent="0.2">
      <c r="A18" s="25"/>
      <c r="B18" s="26"/>
      <c r="C18" s="26"/>
      <c r="D18" s="116" t="s">
        <v>51</v>
      </c>
      <c r="E18" s="116"/>
      <c r="F18" s="117"/>
      <c r="H18" s="29">
        <f t="shared" si="4"/>
        <v>74821</v>
      </c>
      <c r="I18" s="30">
        <v>0</v>
      </c>
      <c r="J18" s="30">
        <v>0</v>
      </c>
      <c r="K18" s="29">
        <v>972</v>
      </c>
      <c r="L18" s="30">
        <v>0</v>
      </c>
      <c r="M18" s="30">
        <v>6460</v>
      </c>
      <c r="N18" s="29">
        <v>30503</v>
      </c>
      <c r="O18" s="29">
        <v>3366</v>
      </c>
      <c r="P18" s="29">
        <v>33520</v>
      </c>
      <c r="Q18" s="30">
        <v>0</v>
      </c>
      <c r="R18" s="30">
        <v>0</v>
      </c>
      <c r="S18" s="30">
        <v>0</v>
      </c>
      <c r="T18" s="30">
        <v>0</v>
      </c>
    </row>
    <row r="19" spans="1:20" s="27" customFormat="1" ht="54" customHeight="1" x14ac:dyDescent="0.2">
      <c r="A19" s="25"/>
      <c r="B19" s="26"/>
      <c r="C19" s="26"/>
      <c r="D19" s="116" t="s">
        <v>52</v>
      </c>
      <c r="E19" s="116"/>
      <c r="F19" s="117"/>
      <c r="H19" s="29">
        <f t="shared" si="4"/>
        <v>46994375</v>
      </c>
      <c r="I19" s="29">
        <v>7905880</v>
      </c>
      <c r="J19" s="29">
        <v>524964</v>
      </c>
      <c r="K19" s="29">
        <v>7491866</v>
      </c>
      <c r="L19" s="29">
        <v>768156</v>
      </c>
      <c r="M19" s="29">
        <v>6874829</v>
      </c>
      <c r="N19" s="29">
        <v>843982</v>
      </c>
      <c r="O19" s="29">
        <v>6886822</v>
      </c>
      <c r="P19" s="29">
        <v>689031</v>
      </c>
      <c r="Q19" s="29">
        <v>7105121</v>
      </c>
      <c r="R19" s="29">
        <v>510721</v>
      </c>
      <c r="S19" s="29">
        <v>6960009</v>
      </c>
      <c r="T19" s="29">
        <v>432994</v>
      </c>
    </row>
    <row r="20" spans="1:20" s="27" customFormat="1" ht="20.25" customHeight="1" x14ac:dyDescent="0.2">
      <c r="A20" s="25"/>
      <c r="B20" s="26"/>
      <c r="C20" s="26"/>
      <c r="D20" s="116" t="s">
        <v>53</v>
      </c>
      <c r="E20" s="116"/>
      <c r="F20" s="117"/>
      <c r="H20" s="29">
        <f t="shared" si="4"/>
        <v>446934</v>
      </c>
      <c r="I20" s="29">
        <v>76887</v>
      </c>
      <c r="J20" s="29">
        <v>296</v>
      </c>
      <c r="K20" s="29">
        <v>78185</v>
      </c>
      <c r="L20" s="30">
        <v>0</v>
      </c>
      <c r="M20" s="29">
        <v>79411</v>
      </c>
      <c r="N20" s="29">
        <v>820</v>
      </c>
      <c r="O20" s="29">
        <v>68929</v>
      </c>
      <c r="P20" s="30">
        <v>0</v>
      </c>
      <c r="Q20" s="30">
        <v>69415</v>
      </c>
      <c r="R20" s="30">
        <v>0</v>
      </c>
      <c r="S20" s="29">
        <v>72782</v>
      </c>
      <c r="T20" s="29">
        <v>209</v>
      </c>
    </row>
    <row r="21" spans="1:20" s="27" customFormat="1" ht="20.25" customHeight="1" x14ac:dyDescent="0.2">
      <c r="A21" s="25"/>
      <c r="B21" s="26"/>
      <c r="C21" s="121" t="s">
        <v>54</v>
      </c>
      <c r="D21" s="121"/>
      <c r="E21" s="121"/>
      <c r="F21" s="122"/>
      <c r="H21" s="28">
        <f>H22</f>
        <v>11074375</v>
      </c>
      <c r="I21" s="28">
        <f t="shared" ref="I21:T21" si="5">I22</f>
        <v>1571229</v>
      </c>
      <c r="J21" s="28">
        <f t="shared" si="5"/>
        <v>1320365</v>
      </c>
      <c r="K21" s="28">
        <f t="shared" si="5"/>
        <v>2009034</v>
      </c>
      <c r="L21" s="28">
        <f t="shared" si="5"/>
        <v>1296407</v>
      </c>
      <c r="M21" s="28">
        <f t="shared" si="5"/>
        <v>1138050</v>
      </c>
      <c r="N21" s="28">
        <f t="shared" si="5"/>
        <v>1223331</v>
      </c>
      <c r="O21" s="28">
        <f t="shared" si="5"/>
        <v>658088</v>
      </c>
      <c r="P21" s="28">
        <f t="shared" si="5"/>
        <v>418221</v>
      </c>
      <c r="Q21" s="28">
        <f t="shared" si="5"/>
        <v>353054</v>
      </c>
      <c r="R21" s="28">
        <f t="shared" si="5"/>
        <v>362199</v>
      </c>
      <c r="S21" s="28">
        <f t="shared" si="5"/>
        <v>362199</v>
      </c>
      <c r="T21" s="28">
        <f t="shared" si="5"/>
        <v>362198</v>
      </c>
    </row>
    <row r="22" spans="1:20" s="27" customFormat="1" ht="20.25" customHeight="1" x14ac:dyDescent="0.2">
      <c r="A22" s="25"/>
      <c r="B22" s="26"/>
      <c r="C22" s="26"/>
      <c r="D22" s="116" t="s">
        <v>55</v>
      </c>
      <c r="E22" s="116"/>
      <c r="F22" s="117"/>
      <c r="H22" s="29">
        <f t="shared" si="4"/>
        <v>11074375</v>
      </c>
      <c r="I22" s="29">
        <v>1571229</v>
      </c>
      <c r="J22" s="29">
        <v>1320365</v>
      </c>
      <c r="K22" s="29">
        <v>2009034</v>
      </c>
      <c r="L22" s="29">
        <v>1296407</v>
      </c>
      <c r="M22" s="29">
        <v>1138050</v>
      </c>
      <c r="N22" s="29">
        <v>1223331</v>
      </c>
      <c r="O22" s="29">
        <v>658088</v>
      </c>
      <c r="P22" s="29">
        <v>418221</v>
      </c>
      <c r="Q22" s="29">
        <v>353054</v>
      </c>
      <c r="R22" s="29">
        <v>362199</v>
      </c>
      <c r="S22" s="29">
        <v>362199</v>
      </c>
      <c r="T22" s="29">
        <v>362198</v>
      </c>
    </row>
    <row r="23" spans="1:20" s="27" customFormat="1" ht="36" customHeight="1" x14ac:dyDescent="0.2">
      <c r="A23" s="25"/>
      <c r="B23" s="26"/>
      <c r="C23" s="145" t="s">
        <v>56</v>
      </c>
      <c r="D23" s="145"/>
      <c r="E23" s="145"/>
      <c r="F23" s="146"/>
      <c r="H23" s="28">
        <f>SUM(H24:H25)</f>
        <v>50058764</v>
      </c>
      <c r="I23" s="28">
        <f t="shared" ref="I23:T23" si="6">SUM(I24:I25)</f>
        <v>7875693</v>
      </c>
      <c r="J23" s="28">
        <f t="shared" si="6"/>
        <v>635899</v>
      </c>
      <c r="K23" s="28">
        <f t="shared" si="6"/>
        <v>8011798</v>
      </c>
      <c r="L23" s="28">
        <f t="shared" si="6"/>
        <v>877761</v>
      </c>
      <c r="M23" s="28">
        <f t="shared" si="6"/>
        <v>8044342</v>
      </c>
      <c r="N23" s="28">
        <f t="shared" si="6"/>
        <v>658780</v>
      </c>
      <c r="O23" s="28">
        <f t="shared" si="6"/>
        <v>6943633</v>
      </c>
      <c r="P23" s="28">
        <f t="shared" si="6"/>
        <v>713785</v>
      </c>
      <c r="Q23" s="28">
        <f t="shared" si="6"/>
        <v>8428121</v>
      </c>
      <c r="R23" s="28">
        <f t="shared" si="6"/>
        <v>459076</v>
      </c>
      <c r="S23" s="28">
        <f t="shared" si="6"/>
        <v>6835988</v>
      </c>
      <c r="T23" s="28">
        <f t="shared" si="6"/>
        <v>573888</v>
      </c>
    </row>
    <row r="24" spans="1:20" s="27" customFormat="1" ht="27.75" customHeight="1" x14ac:dyDescent="0.2">
      <c r="A24" s="25"/>
      <c r="B24" s="26"/>
      <c r="C24" s="26"/>
      <c r="D24" s="147" t="s">
        <v>57</v>
      </c>
      <c r="E24" s="147"/>
      <c r="F24" s="148"/>
      <c r="H24" s="29">
        <f t="shared" si="4"/>
        <v>188319</v>
      </c>
      <c r="I24" s="29">
        <v>22444</v>
      </c>
      <c r="J24" s="29">
        <v>20220</v>
      </c>
      <c r="K24" s="29">
        <v>29736</v>
      </c>
      <c r="L24" s="29">
        <v>19649</v>
      </c>
      <c r="M24" s="29">
        <v>26583</v>
      </c>
      <c r="N24" s="29">
        <v>10917</v>
      </c>
      <c r="O24" s="29">
        <v>13917</v>
      </c>
      <c r="P24" s="29">
        <v>10144</v>
      </c>
      <c r="Q24" s="29">
        <v>21060</v>
      </c>
      <c r="R24" s="29">
        <v>3569</v>
      </c>
      <c r="S24" s="29">
        <v>362</v>
      </c>
      <c r="T24" s="29">
        <v>9718</v>
      </c>
    </row>
    <row r="25" spans="1:20" s="27" customFormat="1" ht="30.75" customHeight="1" x14ac:dyDescent="0.2">
      <c r="A25" s="25"/>
      <c r="B25" s="26"/>
      <c r="C25" s="26"/>
      <c r="D25" s="116" t="s">
        <v>58</v>
      </c>
      <c r="E25" s="116"/>
      <c r="F25" s="117"/>
      <c r="H25" s="29">
        <f t="shared" si="4"/>
        <v>49870445</v>
      </c>
      <c r="I25" s="29">
        <v>7853249</v>
      </c>
      <c r="J25" s="29">
        <v>615679</v>
      </c>
      <c r="K25" s="29">
        <v>7982062</v>
      </c>
      <c r="L25" s="29">
        <v>858112</v>
      </c>
      <c r="M25" s="29">
        <v>8017759</v>
      </c>
      <c r="N25" s="29">
        <v>647863</v>
      </c>
      <c r="O25" s="29">
        <v>6929716</v>
      </c>
      <c r="P25" s="29">
        <v>703641</v>
      </c>
      <c r="Q25" s="29">
        <v>8407061</v>
      </c>
      <c r="R25" s="29">
        <v>455507</v>
      </c>
      <c r="S25" s="29">
        <v>6835626</v>
      </c>
      <c r="T25" s="29">
        <v>564170</v>
      </c>
    </row>
    <row r="26" spans="1:20" s="27" customFormat="1" ht="30.75" customHeight="1" x14ac:dyDescent="0.2">
      <c r="A26" s="25"/>
      <c r="B26" s="26"/>
      <c r="C26" s="121" t="s">
        <v>59</v>
      </c>
      <c r="D26" s="121"/>
      <c r="E26" s="121"/>
      <c r="F26" s="122"/>
      <c r="H26" s="28">
        <f>H27</f>
        <v>1100813211</v>
      </c>
      <c r="I26" s="28">
        <f t="shared" ref="I26:T26" si="7">I27</f>
        <v>182038775</v>
      </c>
      <c r="J26" s="28">
        <f t="shared" si="7"/>
        <v>4092791</v>
      </c>
      <c r="K26" s="28">
        <f t="shared" si="7"/>
        <v>156958413</v>
      </c>
      <c r="L26" s="28">
        <f t="shared" si="7"/>
        <v>6951343</v>
      </c>
      <c r="M26" s="28">
        <f t="shared" si="7"/>
        <v>165836853</v>
      </c>
      <c r="N26" s="28">
        <f t="shared" si="7"/>
        <v>30089667</v>
      </c>
      <c r="O26" s="28">
        <f t="shared" si="7"/>
        <v>145322474</v>
      </c>
      <c r="P26" s="28">
        <f t="shared" si="7"/>
        <v>37663485</v>
      </c>
      <c r="Q26" s="28">
        <f t="shared" si="7"/>
        <v>138775724</v>
      </c>
      <c r="R26" s="28">
        <f t="shared" si="7"/>
        <v>36636837</v>
      </c>
      <c r="S26" s="28">
        <f t="shared" si="7"/>
        <v>161443839</v>
      </c>
      <c r="T26" s="28">
        <f t="shared" si="7"/>
        <v>35003010</v>
      </c>
    </row>
    <row r="27" spans="1:20" s="27" customFormat="1" ht="33" customHeight="1" x14ac:dyDescent="0.2">
      <c r="A27" s="25"/>
      <c r="B27" s="26"/>
      <c r="C27" s="26"/>
      <c r="D27" s="116" t="s">
        <v>60</v>
      </c>
      <c r="E27" s="116"/>
      <c r="F27" s="117"/>
      <c r="H27" s="29">
        <f t="shared" si="4"/>
        <v>1100813211</v>
      </c>
      <c r="I27" s="29">
        <v>182038775</v>
      </c>
      <c r="J27" s="29">
        <v>4092791</v>
      </c>
      <c r="K27" s="29">
        <v>156958413</v>
      </c>
      <c r="L27" s="29">
        <v>6951343</v>
      </c>
      <c r="M27" s="29">
        <v>165836853</v>
      </c>
      <c r="N27" s="29">
        <v>30089667</v>
      </c>
      <c r="O27" s="29">
        <v>145322474</v>
      </c>
      <c r="P27" s="29">
        <v>37663485</v>
      </c>
      <c r="Q27" s="29">
        <v>138775724</v>
      </c>
      <c r="R27" s="29">
        <v>36636837</v>
      </c>
      <c r="S27" s="29">
        <v>161443839</v>
      </c>
      <c r="T27" s="29">
        <v>35003010</v>
      </c>
    </row>
    <row r="28" spans="1:20" s="27" customFormat="1" ht="20.25" customHeight="1" x14ac:dyDescent="0.2">
      <c r="A28" s="25"/>
      <c r="B28" s="26"/>
      <c r="C28" s="149" t="s">
        <v>61</v>
      </c>
      <c r="D28" s="149"/>
      <c r="E28" s="149"/>
      <c r="F28" s="150"/>
      <c r="H28" s="28">
        <f>H29</f>
        <v>3203190</v>
      </c>
      <c r="I28" s="28">
        <f t="shared" ref="I28:T28" si="8">I29</f>
        <v>533865</v>
      </c>
      <c r="J28" s="30">
        <f t="shared" si="8"/>
        <v>0</v>
      </c>
      <c r="K28" s="28">
        <f t="shared" si="8"/>
        <v>533866</v>
      </c>
      <c r="L28" s="30">
        <f t="shared" si="8"/>
        <v>0</v>
      </c>
      <c r="M28" s="28">
        <f t="shared" si="8"/>
        <v>533867</v>
      </c>
      <c r="N28" s="30">
        <f t="shared" si="8"/>
        <v>0</v>
      </c>
      <c r="O28" s="28">
        <f t="shared" si="8"/>
        <v>533868</v>
      </c>
      <c r="P28" s="30">
        <f t="shared" si="8"/>
        <v>0</v>
      </c>
      <c r="Q28" s="28">
        <f t="shared" si="8"/>
        <v>533869</v>
      </c>
      <c r="R28" s="30">
        <f t="shared" si="8"/>
        <v>0</v>
      </c>
      <c r="S28" s="28">
        <f t="shared" si="8"/>
        <v>533855</v>
      </c>
      <c r="T28" s="30">
        <f t="shared" si="8"/>
        <v>0</v>
      </c>
    </row>
    <row r="29" spans="1:20" s="27" customFormat="1" ht="28.5" customHeight="1" x14ac:dyDescent="0.2">
      <c r="A29" s="25"/>
      <c r="B29" s="26"/>
      <c r="C29" s="26"/>
      <c r="D29" s="143" t="s">
        <v>62</v>
      </c>
      <c r="E29" s="143"/>
      <c r="F29" s="144"/>
      <c r="H29" s="29">
        <f t="shared" si="4"/>
        <v>3203190</v>
      </c>
      <c r="I29" s="29">
        <v>533865</v>
      </c>
      <c r="J29" s="30">
        <v>0</v>
      </c>
      <c r="K29" s="29">
        <v>533866</v>
      </c>
      <c r="L29" s="30">
        <v>0</v>
      </c>
      <c r="M29" s="29">
        <v>533867</v>
      </c>
      <c r="N29" s="30">
        <v>0</v>
      </c>
      <c r="O29" s="29">
        <v>533868</v>
      </c>
      <c r="P29" s="30">
        <v>0</v>
      </c>
      <c r="Q29" s="29">
        <v>533869</v>
      </c>
      <c r="R29" s="30">
        <v>0</v>
      </c>
      <c r="S29" s="29">
        <v>533855</v>
      </c>
      <c r="T29" s="30">
        <v>0</v>
      </c>
    </row>
    <row r="30" spans="1:20" s="27" customFormat="1" ht="20.25" customHeight="1" x14ac:dyDescent="0.2">
      <c r="A30" s="25"/>
      <c r="B30" s="26"/>
      <c r="C30" s="121" t="s">
        <v>63</v>
      </c>
      <c r="D30" s="121"/>
      <c r="E30" s="121"/>
      <c r="F30" s="122"/>
      <c r="H30" s="29">
        <f t="shared" si="4"/>
        <v>14286734</v>
      </c>
      <c r="I30" s="29">
        <v>722005</v>
      </c>
      <c r="J30" s="29">
        <v>537406</v>
      </c>
      <c r="K30" s="29">
        <v>3319713</v>
      </c>
      <c r="L30" s="29">
        <v>896839</v>
      </c>
      <c r="M30" s="29">
        <v>1430109</v>
      </c>
      <c r="N30" s="29">
        <v>988677</v>
      </c>
      <c r="O30" s="29">
        <v>1317888</v>
      </c>
      <c r="P30" s="29">
        <v>1425365</v>
      </c>
      <c r="Q30" s="29">
        <v>1386879</v>
      </c>
      <c r="R30" s="29">
        <v>694905</v>
      </c>
      <c r="S30" s="29">
        <v>704566</v>
      </c>
      <c r="T30" s="29">
        <v>862382</v>
      </c>
    </row>
    <row r="31" spans="1:20" s="27" customFormat="1" ht="20.25" customHeight="1" x14ac:dyDescent="0.2">
      <c r="A31" s="25"/>
      <c r="B31" s="26"/>
      <c r="C31" s="121" t="s">
        <v>64</v>
      </c>
      <c r="D31" s="121"/>
      <c r="E31" s="121"/>
      <c r="F31" s="122"/>
      <c r="H31" s="31">
        <f>H32</f>
        <v>188751349</v>
      </c>
      <c r="I31" s="31">
        <f t="shared" ref="I31:T31" si="9">I32</f>
        <v>20355661</v>
      </c>
      <c r="J31" s="31">
        <f t="shared" si="9"/>
        <v>17253212</v>
      </c>
      <c r="K31" s="31">
        <f t="shared" si="9"/>
        <v>16868747</v>
      </c>
      <c r="L31" s="31">
        <f t="shared" si="9"/>
        <v>12742284</v>
      </c>
      <c r="M31" s="31">
        <f t="shared" si="9"/>
        <v>13908642</v>
      </c>
      <c r="N31" s="31">
        <f t="shared" si="9"/>
        <v>14438679</v>
      </c>
      <c r="O31" s="31">
        <f t="shared" si="9"/>
        <v>20174217</v>
      </c>
      <c r="P31" s="31">
        <f t="shared" si="9"/>
        <v>20936978</v>
      </c>
      <c r="Q31" s="31">
        <f t="shared" si="9"/>
        <v>17279330</v>
      </c>
      <c r="R31" s="31">
        <f t="shared" si="9"/>
        <v>11975108</v>
      </c>
      <c r="S31" s="31">
        <f t="shared" si="9"/>
        <v>10654034</v>
      </c>
      <c r="T31" s="31">
        <f t="shared" si="9"/>
        <v>12164457</v>
      </c>
    </row>
    <row r="32" spans="1:20" s="27" customFormat="1" ht="20.25" customHeight="1" x14ac:dyDescent="0.2">
      <c r="A32" s="25"/>
      <c r="B32" s="26"/>
      <c r="C32" s="26"/>
      <c r="D32" s="116" t="s">
        <v>65</v>
      </c>
      <c r="E32" s="116"/>
      <c r="F32" s="117"/>
      <c r="H32" s="29">
        <f>SUM(I32:T32)</f>
        <v>188751349</v>
      </c>
      <c r="I32" s="29">
        <v>20355661</v>
      </c>
      <c r="J32" s="29">
        <v>17253212</v>
      </c>
      <c r="K32" s="29">
        <v>16868747</v>
      </c>
      <c r="L32" s="29">
        <v>12742284</v>
      </c>
      <c r="M32" s="29">
        <v>13908642</v>
      </c>
      <c r="N32" s="29">
        <v>14438679</v>
      </c>
      <c r="O32" s="29">
        <v>20174217</v>
      </c>
      <c r="P32" s="29">
        <v>20936978</v>
      </c>
      <c r="Q32" s="29">
        <v>17279330</v>
      </c>
      <c r="R32" s="29">
        <v>11975108</v>
      </c>
      <c r="S32" s="29">
        <v>10654034</v>
      </c>
      <c r="T32" s="29">
        <v>12164457</v>
      </c>
    </row>
    <row r="33" spans="1:20" s="34" customFormat="1" ht="68.25" customHeight="1" x14ac:dyDescent="0.2">
      <c r="A33" s="32"/>
      <c r="B33" s="33"/>
      <c r="C33" s="121" t="s">
        <v>66</v>
      </c>
      <c r="D33" s="121"/>
      <c r="E33" s="121"/>
      <c r="F33" s="122"/>
      <c r="H33" s="35">
        <f t="shared" si="4"/>
        <v>1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1</v>
      </c>
    </row>
    <row r="34" spans="1:20" s="27" customFormat="1" ht="13.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s="27" customFormat="1" ht="38.25" customHeight="1" x14ac:dyDescent="0.2">
      <c r="A35" s="23"/>
      <c r="B35" s="123" t="s">
        <v>67</v>
      </c>
      <c r="C35" s="123"/>
      <c r="D35" s="123"/>
      <c r="E35" s="123"/>
      <c r="F35" s="124"/>
      <c r="H35" s="36">
        <f t="shared" si="4"/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</row>
    <row r="36" spans="1:20" s="27" customFormat="1" ht="25.5" customHeight="1" x14ac:dyDescent="0.2">
      <c r="A36" s="37"/>
      <c r="B36" s="38"/>
      <c r="C36" s="38"/>
      <c r="D36" s="116" t="s">
        <v>68</v>
      </c>
      <c r="E36" s="116"/>
      <c r="F36" s="117"/>
      <c r="H36" s="30">
        <f t="shared" si="4"/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</row>
    <row r="37" spans="1:20" s="27" customFormat="1" ht="12.7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23.25" customHeight="1" x14ac:dyDescent="0.2">
      <c r="A38" s="39"/>
      <c r="B38" s="123" t="s">
        <v>69</v>
      </c>
      <c r="C38" s="123"/>
      <c r="D38" s="123"/>
      <c r="E38" s="123"/>
      <c r="F38" s="124"/>
      <c r="H38" s="36">
        <f t="shared" si="4"/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</row>
    <row r="39" spans="1:20" s="27" customFormat="1" ht="28.5" customHeight="1" x14ac:dyDescent="0.2">
      <c r="A39" s="25"/>
      <c r="B39" s="26"/>
      <c r="C39" s="26"/>
      <c r="D39" s="116" t="s">
        <v>70</v>
      </c>
      <c r="E39" s="116"/>
      <c r="F39" s="117"/>
      <c r="H39" s="30">
        <f t="shared" si="4"/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</row>
    <row r="40" spans="1:20" s="27" customFormat="1" ht="12.7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20.25" customHeight="1" x14ac:dyDescent="0.2">
      <c r="A41" s="39"/>
      <c r="B41" s="123" t="s">
        <v>71</v>
      </c>
      <c r="C41" s="123"/>
      <c r="D41" s="123"/>
      <c r="E41" s="123"/>
      <c r="F41" s="124"/>
      <c r="H41" s="24">
        <f>H42+H55+H112+H137+H138+H139</f>
        <v>1666385595</v>
      </c>
      <c r="I41" s="24">
        <f t="shared" ref="I41:T41" si="10">I42+I55+I112+I137+I138+I139</f>
        <v>179709353</v>
      </c>
      <c r="J41" s="24">
        <f t="shared" si="10"/>
        <v>152319459</v>
      </c>
      <c r="K41" s="24">
        <f t="shared" si="10"/>
        <v>148925221</v>
      </c>
      <c r="L41" s="24">
        <f t="shared" si="10"/>
        <v>112494868</v>
      </c>
      <c r="M41" s="24">
        <f t="shared" si="10"/>
        <v>122792026</v>
      </c>
      <c r="N41" s="24">
        <f t="shared" si="10"/>
        <v>127471438</v>
      </c>
      <c r="O41" s="24">
        <f t="shared" si="10"/>
        <v>178107471</v>
      </c>
      <c r="P41" s="24">
        <f t="shared" si="10"/>
        <v>184841477</v>
      </c>
      <c r="Q41" s="24">
        <f t="shared" si="10"/>
        <v>152550041</v>
      </c>
      <c r="R41" s="24">
        <f t="shared" si="10"/>
        <v>105721883</v>
      </c>
      <c r="S41" s="24">
        <f t="shared" si="10"/>
        <v>94058819</v>
      </c>
      <c r="T41" s="24">
        <f t="shared" si="10"/>
        <v>107393539</v>
      </c>
    </row>
    <row r="42" spans="1:20" s="27" customFormat="1" ht="50.25" customHeight="1" x14ac:dyDescent="0.2">
      <c r="A42" s="25"/>
      <c r="B42" s="26"/>
      <c r="C42" s="121" t="s">
        <v>72</v>
      </c>
      <c r="D42" s="121"/>
      <c r="E42" s="121"/>
      <c r="F42" s="122"/>
      <c r="H42" s="101">
        <f>SUM(H43+H48+H52)</f>
        <v>20426236</v>
      </c>
      <c r="I42" s="40">
        <f t="shared" ref="I42:T42" si="11">SUM(I43+I48+I52)</f>
        <v>1448505</v>
      </c>
      <c r="J42" s="40">
        <f t="shared" si="11"/>
        <v>1927344</v>
      </c>
      <c r="K42" s="40">
        <f t="shared" si="11"/>
        <v>1473655</v>
      </c>
      <c r="L42" s="40">
        <f t="shared" si="11"/>
        <v>2146709</v>
      </c>
      <c r="M42" s="40">
        <f t="shared" si="11"/>
        <v>1652505</v>
      </c>
      <c r="N42" s="40">
        <f t="shared" si="11"/>
        <v>1258602</v>
      </c>
      <c r="O42" s="40">
        <f t="shared" si="11"/>
        <v>1019774</v>
      </c>
      <c r="P42" s="40">
        <f t="shared" si="11"/>
        <v>1233660</v>
      </c>
      <c r="Q42" s="40">
        <f t="shared" si="11"/>
        <v>1592566</v>
      </c>
      <c r="R42" s="40">
        <f t="shared" si="11"/>
        <v>2924776</v>
      </c>
      <c r="S42" s="40">
        <f t="shared" si="11"/>
        <v>2169654</v>
      </c>
      <c r="T42" s="40">
        <f t="shared" si="11"/>
        <v>1578486</v>
      </c>
    </row>
    <row r="43" spans="1:20" s="27" customFormat="1" ht="42.75" customHeight="1" x14ac:dyDescent="0.2">
      <c r="A43" s="25"/>
      <c r="B43" s="26"/>
      <c r="C43" s="26"/>
      <c r="D43" s="121" t="s">
        <v>73</v>
      </c>
      <c r="E43" s="121"/>
      <c r="F43" s="122"/>
      <c r="H43" s="40">
        <f>SUM(H44:H47)</f>
        <v>2159024</v>
      </c>
      <c r="I43" s="40">
        <f t="shared" ref="I43:T43" si="12">SUM(I44:I47)</f>
        <v>85060</v>
      </c>
      <c r="J43" s="40">
        <f t="shared" si="12"/>
        <v>107170</v>
      </c>
      <c r="K43" s="40">
        <f t="shared" si="12"/>
        <v>110807</v>
      </c>
      <c r="L43" s="40">
        <f t="shared" si="12"/>
        <v>169556</v>
      </c>
      <c r="M43" s="40">
        <f t="shared" si="12"/>
        <v>159416</v>
      </c>
      <c r="N43" s="40">
        <f t="shared" si="12"/>
        <v>178560</v>
      </c>
      <c r="O43" s="40">
        <f t="shared" si="12"/>
        <v>340744</v>
      </c>
      <c r="P43" s="40">
        <f t="shared" si="12"/>
        <v>206885</v>
      </c>
      <c r="Q43" s="40">
        <f t="shared" si="12"/>
        <v>166718</v>
      </c>
      <c r="R43" s="40">
        <f t="shared" si="12"/>
        <v>188546</v>
      </c>
      <c r="S43" s="40">
        <f t="shared" si="12"/>
        <v>161182</v>
      </c>
      <c r="T43" s="40">
        <f t="shared" si="12"/>
        <v>284380</v>
      </c>
    </row>
    <row r="44" spans="1:20" s="27" customFormat="1" ht="25.5" customHeight="1" x14ac:dyDescent="0.2">
      <c r="A44" s="25"/>
      <c r="B44" s="26"/>
      <c r="C44" s="26"/>
      <c r="D44" s="1"/>
      <c r="E44" s="116" t="s">
        <v>74</v>
      </c>
      <c r="F44" s="117"/>
      <c r="H44" s="29">
        <f t="shared" si="4"/>
        <v>256011</v>
      </c>
      <c r="I44" s="29">
        <v>17312</v>
      </c>
      <c r="J44" s="29">
        <v>15915</v>
      </c>
      <c r="K44" s="29">
        <v>23029</v>
      </c>
      <c r="L44" s="29">
        <v>19336</v>
      </c>
      <c r="M44" s="29">
        <v>13922</v>
      </c>
      <c r="N44" s="29">
        <v>19352</v>
      </c>
      <c r="O44" s="29">
        <v>24512</v>
      </c>
      <c r="P44" s="29">
        <v>18467</v>
      </c>
      <c r="Q44" s="29">
        <v>16707</v>
      </c>
      <c r="R44" s="29">
        <v>18698</v>
      </c>
      <c r="S44" s="29">
        <v>20004</v>
      </c>
      <c r="T44" s="29">
        <v>48757</v>
      </c>
    </row>
    <row r="45" spans="1:20" s="27" customFormat="1" ht="18" customHeight="1" x14ac:dyDescent="0.2">
      <c r="A45" s="25"/>
      <c r="B45" s="26"/>
      <c r="C45" s="26"/>
      <c r="D45" s="1"/>
      <c r="E45" s="116" t="s">
        <v>75</v>
      </c>
      <c r="F45" s="117"/>
      <c r="H45" s="29">
        <f t="shared" si="4"/>
        <v>1740112</v>
      </c>
      <c r="I45" s="29">
        <v>56255</v>
      </c>
      <c r="J45" s="29">
        <v>71969</v>
      </c>
      <c r="K45" s="29">
        <v>79597</v>
      </c>
      <c r="L45" s="29">
        <v>145789</v>
      </c>
      <c r="M45" s="29">
        <v>135706</v>
      </c>
      <c r="N45" s="29">
        <v>146546</v>
      </c>
      <c r="O45" s="29">
        <v>298213</v>
      </c>
      <c r="P45" s="29">
        <v>159294</v>
      </c>
      <c r="Q45" s="29">
        <v>148454</v>
      </c>
      <c r="R45" s="29">
        <v>165417</v>
      </c>
      <c r="S45" s="29">
        <v>128078</v>
      </c>
      <c r="T45" s="29">
        <v>204794</v>
      </c>
    </row>
    <row r="46" spans="1:20" s="27" customFormat="1" ht="18" customHeight="1" x14ac:dyDescent="0.2">
      <c r="A46" s="25"/>
      <c r="B46" s="26"/>
      <c r="C46" s="26"/>
      <c r="D46" s="1"/>
      <c r="E46" s="116" t="s">
        <v>76</v>
      </c>
      <c r="F46" s="117"/>
      <c r="H46" s="29">
        <f t="shared" si="4"/>
        <v>16056</v>
      </c>
      <c r="I46" s="29">
        <v>1557</v>
      </c>
      <c r="J46" s="29">
        <v>1119</v>
      </c>
      <c r="K46" s="29">
        <v>1557</v>
      </c>
      <c r="L46" s="29">
        <v>1119</v>
      </c>
      <c r="M46" s="29">
        <v>1557</v>
      </c>
      <c r="N46" s="29">
        <v>1119</v>
      </c>
      <c r="O46" s="29">
        <v>1557</v>
      </c>
      <c r="P46" s="29">
        <v>1119</v>
      </c>
      <c r="Q46" s="29">
        <v>1557</v>
      </c>
      <c r="R46" s="29">
        <v>1119</v>
      </c>
      <c r="S46" s="29">
        <v>1557</v>
      </c>
      <c r="T46" s="29">
        <v>1119</v>
      </c>
    </row>
    <row r="47" spans="1:20" s="27" customFormat="1" ht="22.5" customHeight="1" x14ac:dyDescent="0.2">
      <c r="A47" s="25"/>
      <c r="B47" s="26"/>
      <c r="C47" s="26"/>
      <c r="D47" s="1"/>
      <c r="E47" s="116" t="s">
        <v>77</v>
      </c>
      <c r="F47" s="117"/>
      <c r="H47" s="29">
        <f t="shared" si="4"/>
        <v>146845</v>
      </c>
      <c r="I47" s="29">
        <v>9936</v>
      </c>
      <c r="J47" s="29">
        <v>18167</v>
      </c>
      <c r="K47" s="29">
        <v>6624</v>
      </c>
      <c r="L47" s="29">
        <v>3312</v>
      </c>
      <c r="M47" s="29">
        <v>8231</v>
      </c>
      <c r="N47" s="29">
        <v>11543</v>
      </c>
      <c r="O47" s="29">
        <v>16462</v>
      </c>
      <c r="P47" s="29">
        <v>28005</v>
      </c>
      <c r="Q47" s="30">
        <v>0</v>
      </c>
      <c r="R47" s="29">
        <v>3312</v>
      </c>
      <c r="S47" s="29">
        <v>11543</v>
      </c>
      <c r="T47" s="29">
        <v>29710</v>
      </c>
    </row>
    <row r="48" spans="1:20" s="27" customFormat="1" ht="17.25" customHeight="1" x14ac:dyDescent="0.2">
      <c r="A48" s="25"/>
      <c r="B48" s="26"/>
      <c r="C48" s="26"/>
      <c r="D48" s="121" t="s">
        <v>78</v>
      </c>
      <c r="E48" s="121"/>
      <c r="F48" s="122"/>
      <c r="H48" s="40">
        <f>SUM(H49:H51)</f>
        <v>11202669</v>
      </c>
      <c r="I48" s="40">
        <f t="shared" ref="I48:T48" si="13">SUM(I49:I51)</f>
        <v>1130134</v>
      </c>
      <c r="J48" s="40">
        <f t="shared" si="13"/>
        <v>1446383</v>
      </c>
      <c r="K48" s="40">
        <f t="shared" si="13"/>
        <v>1129537</v>
      </c>
      <c r="L48" s="40">
        <f t="shared" si="13"/>
        <v>1474071</v>
      </c>
      <c r="M48" s="40">
        <f t="shared" si="13"/>
        <v>925794</v>
      </c>
      <c r="N48" s="40">
        <f t="shared" si="13"/>
        <v>614760</v>
      </c>
      <c r="O48" s="40">
        <f t="shared" si="13"/>
        <v>464648</v>
      </c>
      <c r="P48" s="40">
        <f t="shared" si="13"/>
        <v>614008</v>
      </c>
      <c r="Q48" s="40">
        <f t="shared" si="13"/>
        <v>709266</v>
      </c>
      <c r="R48" s="40">
        <f t="shared" si="13"/>
        <v>618589</v>
      </c>
      <c r="S48" s="40">
        <f t="shared" si="13"/>
        <v>1257782</v>
      </c>
      <c r="T48" s="40">
        <f t="shared" si="13"/>
        <v>817697</v>
      </c>
    </row>
    <row r="49" spans="1:20" s="27" customFormat="1" ht="18.75" customHeight="1" x14ac:dyDescent="0.2">
      <c r="A49" s="25"/>
      <c r="B49" s="26"/>
      <c r="C49" s="26"/>
      <c r="D49" s="1"/>
      <c r="E49" s="116" t="s">
        <v>79</v>
      </c>
      <c r="F49" s="117"/>
      <c r="H49" s="29">
        <f t="shared" si="4"/>
        <v>2093450</v>
      </c>
      <c r="I49" s="29">
        <v>164788</v>
      </c>
      <c r="J49" s="29">
        <v>164119</v>
      </c>
      <c r="K49" s="29">
        <v>167066</v>
      </c>
      <c r="L49" s="29">
        <v>178795</v>
      </c>
      <c r="M49" s="29">
        <v>169566</v>
      </c>
      <c r="N49" s="29">
        <v>179227</v>
      </c>
      <c r="O49" s="29">
        <v>203574</v>
      </c>
      <c r="P49" s="29">
        <v>174898</v>
      </c>
      <c r="Q49" s="29">
        <v>166059</v>
      </c>
      <c r="R49" s="29">
        <v>179494</v>
      </c>
      <c r="S49" s="29">
        <v>173165</v>
      </c>
      <c r="T49" s="29">
        <v>172699</v>
      </c>
    </row>
    <row r="50" spans="1:20" s="27" customFormat="1" ht="18.75" customHeight="1" x14ac:dyDescent="0.2">
      <c r="A50" s="25"/>
      <c r="B50" s="26"/>
      <c r="C50" s="26"/>
      <c r="D50" s="1"/>
      <c r="E50" s="116" t="s">
        <v>80</v>
      </c>
      <c r="F50" s="117"/>
      <c r="H50" s="29">
        <f t="shared" si="4"/>
        <v>9056200</v>
      </c>
      <c r="I50" s="29">
        <v>962213</v>
      </c>
      <c r="J50" s="29">
        <v>1278897</v>
      </c>
      <c r="K50" s="29">
        <v>959504</v>
      </c>
      <c r="L50" s="29">
        <v>1291233</v>
      </c>
      <c r="M50" s="29">
        <v>752985</v>
      </c>
      <c r="N50" s="29">
        <v>429530</v>
      </c>
      <c r="O50" s="29">
        <v>255858</v>
      </c>
      <c r="P50" s="29">
        <v>433286</v>
      </c>
      <c r="Q50" s="29">
        <v>538336</v>
      </c>
      <c r="R50" s="29">
        <v>432995</v>
      </c>
      <c r="S50" s="29">
        <v>1077952</v>
      </c>
      <c r="T50" s="29">
        <v>643411</v>
      </c>
    </row>
    <row r="51" spans="1:20" s="27" customFormat="1" ht="18.75" customHeight="1" x14ac:dyDescent="0.2">
      <c r="A51" s="25"/>
      <c r="B51" s="26"/>
      <c r="C51" s="26"/>
      <c r="D51" s="1"/>
      <c r="E51" s="116" t="s">
        <v>81</v>
      </c>
      <c r="F51" s="117"/>
      <c r="H51" s="29">
        <f t="shared" si="4"/>
        <v>53019</v>
      </c>
      <c r="I51" s="29">
        <v>3133</v>
      </c>
      <c r="J51" s="29">
        <v>3367</v>
      </c>
      <c r="K51" s="29">
        <v>2967</v>
      </c>
      <c r="L51" s="29">
        <v>4043</v>
      </c>
      <c r="M51" s="29">
        <v>3243</v>
      </c>
      <c r="N51" s="29">
        <v>6003</v>
      </c>
      <c r="O51" s="29">
        <v>5216</v>
      </c>
      <c r="P51" s="29">
        <v>5824</v>
      </c>
      <c r="Q51" s="29">
        <v>4871</v>
      </c>
      <c r="R51" s="29">
        <v>6100</v>
      </c>
      <c r="S51" s="29">
        <v>6665</v>
      </c>
      <c r="T51" s="29">
        <v>1587</v>
      </c>
    </row>
    <row r="52" spans="1:20" s="27" customFormat="1" ht="20.25" customHeight="1" x14ac:dyDescent="0.2">
      <c r="A52" s="25"/>
      <c r="B52" s="26"/>
      <c r="C52" s="26"/>
      <c r="D52" s="121" t="s">
        <v>82</v>
      </c>
      <c r="E52" s="121"/>
      <c r="F52" s="122"/>
      <c r="H52" s="40">
        <f>SUM(H53:H54)</f>
        <v>7064543</v>
      </c>
      <c r="I52" s="40">
        <f t="shared" ref="I52:T52" si="14">SUM(I53:I54)</f>
        <v>233311</v>
      </c>
      <c r="J52" s="40">
        <f t="shared" si="14"/>
        <v>373791</v>
      </c>
      <c r="K52" s="40">
        <f t="shared" si="14"/>
        <v>233311</v>
      </c>
      <c r="L52" s="40">
        <f t="shared" si="14"/>
        <v>503082</v>
      </c>
      <c r="M52" s="40">
        <f t="shared" si="14"/>
        <v>567295</v>
      </c>
      <c r="N52" s="40">
        <f t="shared" si="14"/>
        <v>465282</v>
      </c>
      <c r="O52" s="40">
        <f t="shared" si="14"/>
        <v>214382</v>
      </c>
      <c r="P52" s="40">
        <f t="shared" si="14"/>
        <v>412767</v>
      </c>
      <c r="Q52" s="40">
        <f t="shared" si="14"/>
        <v>716582</v>
      </c>
      <c r="R52" s="40">
        <f t="shared" si="14"/>
        <v>2117641</v>
      </c>
      <c r="S52" s="40">
        <f t="shared" si="14"/>
        <v>750690</v>
      </c>
      <c r="T52" s="40">
        <f t="shared" si="14"/>
        <v>476409</v>
      </c>
    </row>
    <row r="53" spans="1:20" s="27" customFormat="1" ht="19.5" customHeight="1" x14ac:dyDescent="0.2">
      <c r="A53" s="25"/>
      <c r="B53" s="26"/>
      <c r="C53" s="26"/>
      <c r="D53" s="1"/>
      <c r="E53" s="116" t="s">
        <v>83</v>
      </c>
      <c r="F53" s="117"/>
      <c r="H53" s="29">
        <f t="shared" si="4"/>
        <v>2916028</v>
      </c>
      <c r="I53" s="29">
        <v>184747</v>
      </c>
      <c r="J53" s="29">
        <v>354124</v>
      </c>
      <c r="K53" s="29">
        <v>184747</v>
      </c>
      <c r="L53" s="29">
        <v>354124</v>
      </c>
      <c r="M53" s="29">
        <v>184747</v>
      </c>
      <c r="N53" s="29">
        <v>356124</v>
      </c>
      <c r="O53" s="29">
        <v>34926</v>
      </c>
      <c r="P53" s="29">
        <v>184747</v>
      </c>
      <c r="Q53" s="29">
        <v>354124</v>
      </c>
      <c r="R53" s="29">
        <v>184747</v>
      </c>
      <c r="S53" s="29">
        <v>354124</v>
      </c>
      <c r="T53" s="29">
        <v>184747</v>
      </c>
    </row>
    <row r="54" spans="1:20" s="27" customFormat="1" ht="27.75" customHeight="1" x14ac:dyDescent="0.2">
      <c r="A54" s="25"/>
      <c r="B54" s="26"/>
      <c r="C54" s="26"/>
      <c r="D54" s="1"/>
      <c r="E54" s="133" t="s">
        <v>84</v>
      </c>
      <c r="F54" s="134"/>
      <c r="H54" s="29">
        <f t="shared" si="4"/>
        <v>4148515</v>
      </c>
      <c r="I54" s="29">
        <v>48564</v>
      </c>
      <c r="J54" s="29">
        <v>19667</v>
      </c>
      <c r="K54" s="29">
        <v>48564</v>
      </c>
      <c r="L54" s="29">
        <v>148958</v>
      </c>
      <c r="M54" s="29">
        <v>382548</v>
      </c>
      <c r="N54" s="29">
        <v>109158</v>
      </c>
      <c r="O54" s="29">
        <v>179456</v>
      </c>
      <c r="P54" s="29">
        <v>228020</v>
      </c>
      <c r="Q54" s="29">
        <v>362458</v>
      </c>
      <c r="R54" s="29">
        <v>1932894</v>
      </c>
      <c r="S54" s="29">
        <v>396566</v>
      </c>
      <c r="T54" s="29">
        <v>291662</v>
      </c>
    </row>
    <row r="55" spans="1:20" s="27" customFormat="1" ht="18" customHeight="1" x14ac:dyDescent="0.2">
      <c r="A55" s="39"/>
      <c r="B55" s="61"/>
      <c r="C55" s="123" t="s">
        <v>85</v>
      </c>
      <c r="D55" s="123"/>
      <c r="E55" s="123"/>
      <c r="F55" s="124"/>
      <c r="H55" s="40">
        <f>SUM(H56+H60+H63+H67+H70+H76+H79+H85+H87+H89+H92+H96+H99+H102+H104+H106)</f>
        <v>1476966114</v>
      </c>
      <c r="I55" s="40">
        <f t="shared" ref="I55:T55" si="15">SUM(I56+I60+I63+I67+I70+I76+I79+I85+I87+I89+I92+I96+I99+I102+I104+I106)</f>
        <v>135625275</v>
      </c>
      <c r="J55" s="40">
        <f t="shared" si="15"/>
        <v>133218210</v>
      </c>
      <c r="K55" s="40">
        <f t="shared" si="15"/>
        <v>139574252</v>
      </c>
      <c r="L55" s="40">
        <f t="shared" si="15"/>
        <v>101508512</v>
      </c>
      <c r="M55" s="40">
        <f t="shared" si="15"/>
        <v>115616363</v>
      </c>
      <c r="N55" s="40">
        <f t="shared" si="15"/>
        <v>119565418</v>
      </c>
      <c r="O55" s="40">
        <f t="shared" si="15"/>
        <v>165455629</v>
      </c>
      <c r="P55" s="40">
        <f t="shared" si="15"/>
        <v>142386130</v>
      </c>
      <c r="Q55" s="40">
        <f t="shared" si="15"/>
        <v>133222138</v>
      </c>
      <c r="R55" s="40">
        <f t="shared" si="15"/>
        <v>97988693</v>
      </c>
      <c r="S55" s="40">
        <f t="shared" si="15"/>
        <v>89825433</v>
      </c>
      <c r="T55" s="40">
        <f t="shared" si="15"/>
        <v>102980061</v>
      </c>
    </row>
    <row r="56" spans="1:20" s="27" customFormat="1" ht="19.5" customHeight="1" x14ac:dyDescent="0.2">
      <c r="A56" s="25"/>
      <c r="B56" s="26"/>
      <c r="C56" s="26"/>
      <c r="D56" s="121" t="s">
        <v>86</v>
      </c>
      <c r="E56" s="121"/>
      <c r="F56" s="122"/>
      <c r="H56" s="40">
        <f>H57</f>
        <v>64416615</v>
      </c>
      <c r="I56" s="40">
        <f t="shared" ref="I56:T56" si="16">I57</f>
        <v>5847243</v>
      </c>
      <c r="J56" s="40">
        <f t="shared" si="16"/>
        <v>6711548</v>
      </c>
      <c r="K56" s="40">
        <f t="shared" si="16"/>
        <v>6625950</v>
      </c>
      <c r="L56" s="40">
        <f t="shared" si="16"/>
        <v>6405412</v>
      </c>
      <c r="M56" s="40">
        <f t="shared" si="16"/>
        <v>5525343</v>
      </c>
      <c r="N56" s="40">
        <f t="shared" si="16"/>
        <v>4497531</v>
      </c>
      <c r="O56" s="40">
        <f t="shared" si="16"/>
        <v>4515686</v>
      </c>
      <c r="P56" s="40">
        <f t="shared" si="16"/>
        <v>6065144</v>
      </c>
      <c r="Q56" s="40">
        <f t="shared" si="16"/>
        <v>7596134</v>
      </c>
      <c r="R56" s="40">
        <f t="shared" si="16"/>
        <v>5083863</v>
      </c>
      <c r="S56" s="40">
        <f t="shared" si="16"/>
        <v>3687043</v>
      </c>
      <c r="T56" s="40">
        <f t="shared" si="16"/>
        <v>1855718</v>
      </c>
    </row>
    <row r="57" spans="1:20" s="27" customFormat="1" ht="18.75" customHeight="1" x14ac:dyDescent="0.2">
      <c r="A57" s="25"/>
      <c r="B57" s="26"/>
      <c r="C57" s="26"/>
      <c r="D57" s="41"/>
      <c r="E57" s="116" t="s">
        <v>87</v>
      </c>
      <c r="F57" s="117"/>
      <c r="H57" s="42">
        <f>SUM(H58:H59)</f>
        <v>64416615</v>
      </c>
      <c r="I57" s="42">
        <f t="shared" ref="I57:T57" si="17">SUM(I58:I59)</f>
        <v>5847243</v>
      </c>
      <c r="J57" s="42">
        <f t="shared" si="17"/>
        <v>6711548</v>
      </c>
      <c r="K57" s="42">
        <f t="shared" si="17"/>
        <v>6625950</v>
      </c>
      <c r="L57" s="42">
        <f t="shared" si="17"/>
        <v>6405412</v>
      </c>
      <c r="M57" s="42">
        <f t="shared" si="17"/>
        <v>5525343</v>
      </c>
      <c r="N57" s="42">
        <f t="shared" si="17"/>
        <v>4497531</v>
      </c>
      <c r="O57" s="42">
        <f t="shared" si="17"/>
        <v>4515686</v>
      </c>
      <c r="P57" s="42">
        <f t="shared" si="17"/>
        <v>6065144</v>
      </c>
      <c r="Q57" s="42">
        <f t="shared" si="17"/>
        <v>7596134</v>
      </c>
      <c r="R57" s="42">
        <f t="shared" si="17"/>
        <v>5083863</v>
      </c>
      <c r="S57" s="42">
        <f t="shared" si="17"/>
        <v>3687043</v>
      </c>
      <c r="T57" s="42">
        <f t="shared" si="17"/>
        <v>1855718</v>
      </c>
    </row>
    <row r="58" spans="1:20" s="27" customFormat="1" ht="39" customHeight="1" x14ac:dyDescent="0.2">
      <c r="A58" s="25"/>
      <c r="B58" s="26"/>
      <c r="C58" s="26"/>
      <c r="D58" s="41"/>
      <c r="E58" s="1"/>
      <c r="F58" s="2" t="s">
        <v>88</v>
      </c>
      <c r="H58" s="42">
        <f t="shared" si="4"/>
        <v>2158674</v>
      </c>
      <c r="I58" s="29">
        <v>86042</v>
      </c>
      <c r="J58" s="29">
        <v>77350</v>
      </c>
      <c r="K58" s="29">
        <v>99560</v>
      </c>
      <c r="L58" s="29">
        <v>98235</v>
      </c>
      <c r="M58" s="29">
        <v>167728</v>
      </c>
      <c r="N58" s="29">
        <v>166939</v>
      </c>
      <c r="O58" s="29">
        <v>277409</v>
      </c>
      <c r="P58" s="29">
        <v>235305</v>
      </c>
      <c r="Q58" s="29">
        <v>350510</v>
      </c>
      <c r="R58" s="29">
        <v>286449</v>
      </c>
      <c r="S58" s="29">
        <v>145127</v>
      </c>
      <c r="T58" s="29">
        <v>168020</v>
      </c>
    </row>
    <row r="59" spans="1:20" s="27" customFormat="1" ht="32.25" customHeight="1" x14ac:dyDescent="0.2">
      <c r="A59" s="25"/>
      <c r="B59" s="26"/>
      <c r="C59" s="26"/>
      <c r="D59" s="41"/>
      <c r="E59" s="1"/>
      <c r="F59" s="2" t="s">
        <v>89</v>
      </c>
      <c r="H59" s="42">
        <f t="shared" si="4"/>
        <v>62257941</v>
      </c>
      <c r="I59" s="29">
        <v>5761201</v>
      </c>
      <c r="J59" s="29">
        <v>6634198</v>
      </c>
      <c r="K59" s="29">
        <v>6526390</v>
      </c>
      <c r="L59" s="29">
        <v>6307177</v>
      </c>
      <c r="M59" s="29">
        <v>5357615</v>
      </c>
      <c r="N59" s="29">
        <v>4330592</v>
      </c>
      <c r="O59" s="29">
        <v>4238277</v>
      </c>
      <c r="P59" s="29">
        <v>5829839</v>
      </c>
      <c r="Q59" s="29">
        <v>7245624</v>
      </c>
      <c r="R59" s="29">
        <v>4797414</v>
      </c>
      <c r="S59" s="29">
        <v>3541916</v>
      </c>
      <c r="T59" s="29">
        <v>1687698</v>
      </c>
    </row>
    <row r="60" spans="1:20" s="27" customFormat="1" ht="20.25" customHeight="1" x14ac:dyDescent="0.2">
      <c r="A60" s="25"/>
      <c r="B60" s="26"/>
      <c r="C60" s="26"/>
      <c r="D60" s="121" t="s">
        <v>90</v>
      </c>
      <c r="E60" s="121"/>
      <c r="F60" s="122"/>
      <c r="H60" s="40">
        <f>H61+H62</f>
        <v>32019024</v>
      </c>
      <c r="I60" s="40">
        <f t="shared" ref="I60:T60" si="18">I61+I62</f>
        <v>6858554</v>
      </c>
      <c r="J60" s="40">
        <f t="shared" si="18"/>
        <v>11354155</v>
      </c>
      <c r="K60" s="40">
        <f t="shared" si="18"/>
        <v>2895507</v>
      </c>
      <c r="L60" s="40">
        <f t="shared" si="18"/>
        <v>199599</v>
      </c>
      <c r="M60" s="40">
        <f t="shared" si="18"/>
        <v>519074</v>
      </c>
      <c r="N60" s="40">
        <f t="shared" si="18"/>
        <v>8651982</v>
      </c>
      <c r="O60" s="40">
        <f t="shared" si="18"/>
        <v>213626</v>
      </c>
      <c r="P60" s="40">
        <f t="shared" si="18"/>
        <v>202927</v>
      </c>
      <c r="Q60" s="40">
        <f t="shared" si="18"/>
        <v>150384</v>
      </c>
      <c r="R60" s="40">
        <f t="shared" si="18"/>
        <v>386585</v>
      </c>
      <c r="S60" s="40">
        <f t="shared" si="18"/>
        <v>153312</v>
      </c>
      <c r="T60" s="40">
        <f t="shared" si="18"/>
        <v>433319</v>
      </c>
    </row>
    <row r="61" spans="1:20" s="27" customFormat="1" ht="20.25" customHeight="1" x14ac:dyDescent="0.2">
      <c r="A61" s="25"/>
      <c r="B61" s="26"/>
      <c r="C61" s="26"/>
      <c r="D61" s="43"/>
      <c r="E61" s="116" t="s">
        <v>91</v>
      </c>
      <c r="F61" s="117"/>
      <c r="H61" s="29">
        <f t="shared" si="4"/>
        <v>32015696</v>
      </c>
      <c r="I61" s="29">
        <v>6858298</v>
      </c>
      <c r="J61" s="29">
        <v>11353771</v>
      </c>
      <c r="K61" s="29">
        <v>2895251</v>
      </c>
      <c r="L61" s="29">
        <v>199215</v>
      </c>
      <c r="M61" s="29">
        <v>518818</v>
      </c>
      <c r="N61" s="29">
        <v>8651598</v>
      </c>
      <c r="O61" s="29">
        <v>213370</v>
      </c>
      <c r="P61" s="29">
        <v>202671</v>
      </c>
      <c r="Q61" s="29">
        <v>150128</v>
      </c>
      <c r="R61" s="29">
        <v>386329</v>
      </c>
      <c r="S61" s="29">
        <v>153056</v>
      </c>
      <c r="T61" s="29">
        <v>433191</v>
      </c>
    </row>
    <row r="62" spans="1:20" s="27" customFormat="1" ht="20.25" customHeight="1" x14ac:dyDescent="0.2">
      <c r="A62" s="44"/>
      <c r="B62" s="45"/>
      <c r="C62" s="45"/>
      <c r="D62" s="46"/>
      <c r="E62" s="131" t="s">
        <v>92</v>
      </c>
      <c r="F62" s="132"/>
      <c r="H62" s="29">
        <f t="shared" si="4"/>
        <v>3328</v>
      </c>
      <c r="I62" s="29">
        <v>256</v>
      </c>
      <c r="J62" s="29">
        <v>384</v>
      </c>
      <c r="K62" s="29">
        <v>256</v>
      </c>
      <c r="L62" s="29">
        <v>384</v>
      </c>
      <c r="M62" s="29">
        <v>256</v>
      </c>
      <c r="N62" s="29">
        <v>384</v>
      </c>
      <c r="O62" s="29">
        <v>256</v>
      </c>
      <c r="P62" s="29">
        <v>256</v>
      </c>
      <c r="Q62" s="29">
        <v>256</v>
      </c>
      <c r="R62" s="29">
        <v>256</v>
      </c>
      <c r="S62" s="29">
        <v>256</v>
      </c>
      <c r="T62" s="29">
        <v>128</v>
      </c>
    </row>
    <row r="63" spans="1:20" s="27" customFormat="1" ht="18.75" customHeight="1" x14ac:dyDescent="0.2">
      <c r="A63" s="25"/>
      <c r="B63" s="26"/>
      <c r="C63" s="26"/>
      <c r="D63" s="121" t="s">
        <v>93</v>
      </c>
      <c r="E63" s="121"/>
      <c r="F63" s="122"/>
      <c r="H63" s="40">
        <f>SUM(H64:H66)</f>
        <v>318356158</v>
      </c>
      <c r="I63" s="40">
        <f t="shared" ref="I63:T63" si="19">SUM(I64:I66)</f>
        <v>26623758</v>
      </c>
      <c r="J63" s="40">
        <f t="shared" si="19"/>
        <v>26649539</v>
      </c>
      <c r="K63" s="40">
        <f t="shared" si="19"/>
        <v>26668974</v>
      </c>
      <c r="L63" s="40">
        <f t="shared" si="19"/>
        <v>26587808</v>
      </c>
      <c r="M63" s="40">
        <f t="shared" si="19"/>
        <v>26522477</v>
      </c>
      <c r="N63" s="40">
        <f t="shared" si="19"/>
        <v>26400525</v>
      </c>
      <c r="O63" s="40">
        <f t="shared" si="19"/>
        <v>26571111</v>
      </c>
      <c r="P63" s="40">
        <f t="shared" si="19"/>
        <v>26381070</v>
      </c>
      <c r="Q63" s="40">
        <f t="shared" si="19"/>
        <v>26472899</v>
      </c>
      <c r="R63" s="40">
        <f t="shared" si="19"/>
        <v>26580639</v>
      </c>
      <c r="S63" s="40">
        <f t="shared" si="19"/>
        <v>26459366</v>
      </c>
      <c r="T63" s="40">
        <f t="shared" si="19"/>
        <v>26437992</v>
      </c>
    </row>
    <row r="64" spans="1:20" s="27" customFormat="1" ht="18.75" customHeight="1" x14ac:dyDescent="0.2">
      <c r="A64" s="25"/>
      <c r="B64" s="26"/>
      <c r="C64" s="26"/>
      <c r="D64" s="43"/>
      <c r="E64" s="116" t="s">
        <v>94</v>
      </c>
      <c r="F64" s="117"/>
      <c r="H64" s="29">
        <f t="shared" si="4"/>
        <v>6264990</v>
      </c>
      <c r="I64" s="29">
        <v>614390</v>
      </c>
      <c r="J64" s="29">
        <v>646681</v>
      </c>
      <c r="K64" s="29">
        <v>655942</v>
      </c>
      <c r="L64" s="29">
        <v>599531</v>
      </c>
      <c r="M64" s="29">
        <v>527570</v>
      </c>
      <c r="N64" s="29">
        <v>454514</v>
      </c>
      <c r="O64" s="29">
        <v>472172</v>
      </c>
      <c r="P64" s="29">
        <v>360525</v>
      </c>
      <c r="Q64" s="29">
        <v>444478</v>
      </c>
      <c r="R64" s="29">
        <v>581097</v>
      </c>
      <c r="S64" s="29">
        <v>467426</v>
      </c>
      <c r="T64" s="29">
        <v>440664</v>
      </c>
    </row>
    <row r="65" spans="1:20" s="27" customFormat="1" ht="18.75" customHeight="1" x14ac:dyDescent="0.2">
      <c r="A65" s="25"/>
      <c r="B65" s="26"/>
      <c r="C65" s="26"/>
      <c r="D65" s="43"/>
      <c r="E65" s="116" t="s">
        <v>95</v>
      </c>
      <c r="F65" s="117"/>
      <c r="H65" s="29">
        <f t="shared" si="4"/>
        <v>310259967</v>
      </c>
      <c r="I65" s="29">
        <v>25850803</v>
      </c>
      <c r="J65" s="29">
        <v>25850803</v>
      </c>
      <c r="K65" s="29">
        <v>25850803</v>
      </c>
      <c r="L65" s="29">
        <v>25850803</v>
      </c>
      <c r="M65" s="29">
        <v>25850803</v>
      </c>
      <c r="N65" s="29">
        <v>25850803</v>
      </c>
      <c r="O65" s="29">
        <v>25901136</v>
      </c>
      <c r="P65" s="29">
        <v>25850803</v>
      </c>
      <c r="Q65" s="29">
        <v>25850803</v>
      </c>
      <c r="R65" s="29">
        <v>25850803</v>
      </c>
      <c r="S65" s="29">
        <v>25850803</v>
      </c>
      <c r="T65" s="29">
        <v>25850801</v>
      </c>
    </row>
    <row r="66" spans="1:20" s="27" customFormat="1" ht="18.75" customHeight="1" x14ac:dyDescent="0.2">
      <c r="A66" s="47"/>
      <c r="B66" s="41"/>
      <c r="C66" s="41"/>
      <c r="D66" s="48"/>
      <c r="E66" s="116" t="s">
        <v>96</v>
      </c>
      <c r="F66" s="117"/>
      <c r="H66" s="29">
        <f t="shared" si="4"/>
        <v>1831201</v>
      </c>
      <c r="I66" s="29">
        <v>158565</v>
      </c>
      <c r="J66" s="29">
        <v>152055</v>
      </c>
      <c r="K66" s="29">
        <v>162229</v>
      </c>
      <c r="L66" s="29">
        <v>137474</v>
      </c>
      <c r="M66" s="29">
        <v>144104</v>
      </c>
      <c r="N66" s="29">
        <v>95208</v>
      </c>
      <c r="O66" s="29">
        <v>197803</v>
      </c>
      <c r="P66" s="29">
        <v>169742</v>
      </c>
      <c r="Q66" s="29">
        <v>177618</v>
      </c>
      <c r="R66" s="29">
        <v>148739</v>
      </c>
      <c r="S66" s="29">
        <v>141137</v>
      </c>
      <c r="T66" s="29">
        <v>146527</v>
      </c>
    </row>
    <row r="67" spans="1:20" s="27" customFormat="1" ht="18.75" customHeight="1" x14ac:dyDescent="0.2">
      <c r="A67" s="37"/>
      <c r="B67" s="38"/>
      <c r="C67" s="38"/>
      <c r="D67" s="137" t="s">
        <v>97</v>
      </c>
      <c r="E67" s="137"/>
      <c r="F67" s="138"/>
      <c r="H67" s="40">
        <f>SUM(H68:H69)</f>
        <v>1051574</v>
      </c>
      <c r="I67" s="40">
        <f t="shared" ref="I67:T67" si="20">SUM(I68:I69)</f>
        <v>126956</v>
      </c>
      <c r="J67" s="40">
        <f t="shared" si="20"/>
        <v>123751</v>
      </c>
      <c r="K67" s="40">
        <f t="shared" si="20"/>
        <v>112527</v>
      </c>
      <c r="L67" s="40">
        <f t="shared" si="20"/>
        <v>88667</v>
      </c>
      <c r="M67" s="40">
        <f t="shared" si="20"/>
        <v>66613</v>
      </c>
      <c r="N67" s="40">
        <f t="shared" si="20"/>
        <v>91649</v>
      </c>
      <c r="O67" s="40">
        <f t="shared" si="20"/>
        <v>71280</v>
      </c>
      <c r="P67" s="40">
        <f t="shared" si="20"/>
        <v>51287</v>
      </c>
      <c r="Q67" s="40">
        <f t="shared" si="20"/>
        <v>104861</v>
      </c>
      <c r="R67" s="40">
        <f t="shared" si="20"/>
        <v>83142</v>
      </c>
      <c r="S67" s="40">
        <f t="shared" si="20"/>
        <v>70132</v>
      </c>
      <c r="T67" s="40">
        <f t="shared" si="20"/>
        <v>60709</v>
      </c>
    </row>
    <row r="68" spans="1:20" s="27" customFormat="1" ht="18.75" customHeight="1" x14ac:dyDescent="0.2">
      <c r="A68" s="37"/>
      <c r="B68" s="38"/>
      <c r="C68" s="38"/>
      <c r="D68" s="49"/>
      <c r="E68" s="116" t="s">
        <v>98</v>
      </c>
      <c r="F68" s="117"/>
      <c r="H68" s="29">
        <f t="shared" si="4"/>
        <v>1051574</v>
      </c>
      <c r="I68" s="29">
        <v>126956</v>
      </c>
      <c r="J68" s="29">
        <v>123751</v>
      </c>
      <c r="K68" s="29">
        <v>112527</v>
      </c>
      <c r="L68" s="29">
        <v>88667</v>
      </c>
      <c r="M68" s="29">
        <v>66613</v>
      </c>
      <c r="N68" s="29">
        <v>91649</v>
      </c>
      <c r="O68" s="29">
        <v>71280</v>
      </c>
      <c r="P68" s="29">
        <v>51287</v>
      </c>
      <c r="Q68" s="29">
        <v>104861</v>
      </c>
      <c r="R68" s="29">
        <v>83142</v>
      </c>
      <c r="S68" s="29">
        <v>70132</v>
      </c>
      <c r="T68" s="29">
        <v>60709</v>
      </c>
    </row>
    <row r="69" spans="1:20" s="27" customFormat="1" ht="18.75" customHeight="1" x14ac:dyDescent="0.2">
      <c r="A69" s="37"/>
      <c r="B69" s="38"/>
      <c r="C69" s="38"/>
      <c r="D69" s="49"/>
      <c r="E69" s="116" t="s">
        <v>99</v>
      </c>
      <c r="F69" s="117"/>
      <c r="H69" s="30">
        <f t="shared" si="4"/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</row>
    <row r="70" spans="1:20" s="27" customFormat="1" ht="43.5" customHeight="1" x14ac:dyDescent="0.2">
      <c r="A70" s="37"/>
      <c r="B70" s="38"/>
      <c r="C70" s="38"/>
      <c r="D70" s="121" t="s">
        <v>100</v>
      </c>
      <c r="E70" s="121"/>
      <c r="F70" s="122"/>
      <c r="H70" s="40">
        <f>SUM(H71:H73)</f>
        <v>90794519</v>
      </c>
      <c r="I70" s="40">
        <f t="shared" ref="I70:T70" si="21">SUM(I71:I73)</f>
        <v>11797283</v>
      </c>
      <c r="J70" s="40">
        <f t="shared" si="21"/>
        <v>7320264</v>
      </c>
      <c r="K70" s="40">
        <f t="shared" si="21"/>
        <v>10982546</v>
      </c>
      <c r="L70" s="40">
        <f t="shared" si="21"/>
        <v>4091849</v>
      </c>
      <c r="M70" s="40">
        <f t="shared" si="21"/>
        <v>9402585</v>
      </c>
      <c r="N70" s="40">
        <f t="shared" si="21"/>
        <v>10082706</v>
      </c>
      <c r="O70" s="40">
        <f t="shared" si="21"/>
        <v>7793675</v>
      </c>
      <c r="P70" s="40">
        <f t="shared" si="21"/>
        <v>5495523</v>
      </c>
      <c r="Q70" s="40">
        <f t="shared" si="21"/>
        <v>4551387</v>
      </c>
      <c r="R70" s="40">
        <f t="shared" si="21"/>
        <v>7387602</v>
      </c>
      <c r="S70" s="40">
        <f t="shared" si="21"/>
        <v>3460247</v>
      </c>
      <c r="T70" s="40">
        <f t="shared" si="21"/>
        <v>8428852</v>
      </c>
    </row>
    <row r="71" spans="1:20" s="27" customFormat="1" ht="17.25" customHeight="1" x14ac:dyDescent="0.2">
      <c r="A71" s="37"/>
      <c r="B71" s="38"/>
      <c r="C71" s="38"/>
      <c r="D71" s="49"/>
      <c r="E71" s="116" t="s">
        <v>101</v>
      </c>
      <c r="F71" s="117"/>
      <c r="H71" s="29">
        <f t="shared" si="4"/>
        <v>7329506</v>
      </c>
      <c r="I71" s="29">
        <v>935500</v>
      </c>
      <c r="J71" s="29">
        <v>1061866</v>
      </c>
      <c r="K71" s="29">
        <v>920324</v>
      </c>
      <c r="L71" s="29">
        <v>688942</v>
      </c>
      <c r="M71" s="29">
        <v>645280</v>
      </c>
      <c r="N71" s="29">
        <v>605416</v>
      </c>
      <c r="O71" s="29">
        <v>595711</v>
      </c>
      <c r="P71" s="29">
        <v>562521</v>
      </c>
      <c r="Q71" s="29">
        <v>557843</v>
      </c>
      <c r="R71" s="29">
        <v>589405</v>
      </c>
      <c r="S71" s="29">
        <v>99774</v>
      </c>
      <c r="T71" s="29">
        <v>66924</v>
      </c>
    </row>
    <row r="72" spans="1:20" s="27" customFormat="1" ht="31.5" customHeight="1" x14ac:dyDescent="0.2">
      <c r="A72" s="37"/>
      <c r="B72" s="38"/>
      <c r="C72" s="38"/>
      <c r="D72" s="49"/>
      <c r="E72" s="141" t="s">
        <v>102</v>
      </c>
      <c r="F72" s="142"/>
      <c r="H72" s="29">
        <f t="shared" si="4"/>
        <v>2036525</v>
      </c>
      <c r="I72" s="30">
        <v>0</v>
      </c>
      <c r="J72" s="29">
        <v>204692</v>
      </c>
      <c r="K72" s="29">
        <v>202900</v>
      </c>
      <c r="L72" s="29">
        <v>203975</v>
      </c>
      <c r="M72" s="29">
        <v>202900</v>
      </c>
      <c r="N72" s="29">
        <v>204692</v>
      </c>
      <c r="O72" s="29">
        <v>202900</v>
      </c>
      <c r="P72" s="29">
        <v>203975</v>
      </c>
      <c r="Q72" s="29">
        <v>202900</v>
      </c>
      <c r="R72" s="29">
        <v>204691</v>
      </c>
      <c r="S72" s="29">
        <v>202900</v>
      </c>
      <c r="T72" s="30">
        <v>0</v>
      </c>
    </row>
    <row r="73" spans="1:20" s="27" customFormat="1" ht="17.25" customHeight="1" x14ac:dyDescent="0.2">
      <c r="A73" s="37"/>
      <c r="B73" s="38"/>
      <c r="C73" s="38"/>
      <c r="D73" s="49"/>
      <c r="E73" s="116" t="s">
        <v>103</v>
      </c>
      <c r="F73" s="117"/>
      <c r="H73" s="50">
        <f>SUM(H74:H75)</f>
        <v>81428488</v>
      </c>
      <c r="I73" s="50">
        <f t="shared" ref="I73:T73" si="22">SUM(I74:I75)</f>
        <v>10861783</v>
      </c>
      <c r="J73" s="50">
        <f t="shared" si="22"/>
        <v>6053706</v>
      </c>
      <c r="K73" s="50">
        <f t="shared" si="22"/>
        <v>9859322</v>
      </c>
      <c r="L73" s="50">
        <f t="shared" si="22"/>
        <v>3198932</v>
      </c>
      <c r="M73" s="50">
        <f t="shared" si="22"/>
        <v>8554405</v>
      </c>
      <c r="N73" s="50">
        <f t="shared" si="22"/>
        <v>9272598</v>
      </c>
      <c r="O73" s="50">
        <f t="shared" si="22"/>
        <v>6995064</v>
      </c>
      <c r="P73" s="50">
        <f t="shared" si="22"/>
        <v>4729027</v>
      </c>
      <c r="Q73" s="50">
        <f t="shared" si="22"/>
        <v>3790644</v>
      </c>
      <c r="R73" s="50">
        <f t="shared" si="22"/>
        <v>6593506</v>
      </c>
      <c r="S73" s="50">
        <f t="shared" si="22"/>
        <v>3157573</v>
      </c>
      <c r="T73" s="50">
        <f t="shared" si="22"/>
        <v>8361928</v>
      </c>
    </row>
    <row r="74" spans="1:20" s="27" customFormat="1" ht="30.75" customHeight="1" x14ac:dyDescent="0.2">
      <c r="A74" s="37"/>
      <c r="B74" s="38"/>
      <c r="C74" s="38"/>
      <c r="D74" s="49"/>
      <c r="E74" s="51"/>
      <c r="F74" s="52" t="s">
        <v>104</v>
      </c>
      <c r="H74" s="29">
        <f t="shared" ref="H74:H137" si="23">SUM(I74:T74)</f>
        <v>64048192</v>
      </c>
      <c r="I74" s="29">
        <v>8350132</v>
      </c>
      <c r="J74" s="29">
        <v>4364020</v>
      </c>
      <c r="K74" s="29">
        <v>7951979</v>
      </c>
      <c r="L74" s="29">
        <v>1671143</v>
      </c>
      <c r="M74" s="29">
        <v>7095455</v>
      </c>
      <c r="N74" s="29">
        <v>7647889</v>
      </c>
      <c r="O74" s="29">
        <v>5782567</v>
      </c>
      <c r="P74" s="29">
        <v>3598173</v>
      </c>
      <c r="Q74" s="29">
        <v>2720959</v>
      </c>
      <c r="R74" s="29">
        <v>5664005</v>
      </c>
      <c r="S74" s="29">
        <v>2296472</v>
      </c>
      <c r="T74" s="29">
        <v>6905398</v>
      </c>
    </row>
    <row r="75" spans="1:20" s="27" customFormat="1" ht="20.25" customHeight="1" x14ac:dyDescent="0.2">
      <c r="A75" s="37"/>
      <c r="B75" s="38"/>
      <c r="C75" s="38"/>
      <c r="D75" s="49"/>
      <c r="E75" s="51"/>
      <c r="F75" s="53" t="s">
        <v>105</v>
      </c>
      <c r="H75" s="29">
        <f t="shared" si="23"/>
        <v>17380296</v>
      </c>
      <c r="I75" s="29">
        <v>2511651</v>
      </c>
      <c r="J75" s="29">
        <v>1689686</v>
      </c>
      <c r="K75" s="29">
        <v>1907343</v>
      </c>
      <c r="L75" s="29">
        <v>1527789</v>
      </c>
      <c r="M75" s="29">
        <v>1458950</v>
      </c>
      <c r="N75" s="29">
        <v>1624709</v>
      </c>
      <c r="O75" s="29">
        <v>1212497</v>
      </c>
      <c r="P75" s="29">
        <v>1130854</v>
      </c>
      <c r="Q75" s="29">
        <v>1069685</v>
      </c>
      <c r="R75" s="29">
        <v>929501</v>
      </c>
      <c r="S75" s="29">
        <v>861101</v>
      </c>
      <c r="T75" s="29">
        <v>1456530</v>
      </c>
    </row>
    <row r="76" spans="1:20" s="27" customFormat="1" ht="21" customHeight="1" x14ac:dyDescent="0.2">
      <c r="A76" s="37"/>
      <c r="B76" s="38"/>
      <c r="C76" s="38"/>
      <c r="D76" s="121" t="s">
        <v>106</v>
      </c>
      <c r="E76" s="121"/>
      <c r="F76" s="122"/>
      <c r="H76" s="40">
        <f>SUM(H77:H78)</f>
        <v>532044720</v>
      </c>
      <c r="I76" s="40">
        <f t="shared" ref="I76:T76" si="24">SUM(I77:I78)</f>
        <v>50437281</v>
      </c>
      <c r="J76" s="40">
        <f t="shared" si="24"/>
        <v>46197955</v>
      </c>
      <c r="K76" s="40">
        <f t="shared" si="24"/>
        <v>51384956</v>
      </c>
      <c r="L76" s="40">
        <f t="shared" si="24"/>
        <v>25381879</v>
      </c>
      <c r="M76" s="40">
        <f t="shared" si="24"/>
        <v>27894792</v>
      </c>
      <c r="N76" s="40">
        <f t="shared" si="24"/>
        <v>28074683</v>
      </c>
      <c r="O76" s="40">
        <f t="shared" si="24"/>
        <v>75018315</v>
      </c>
      <c r="P76" s="40">
        <f t="shared" si="24"/>
        <v>74306523</v>
      </c>
      <c r="Q76" s="40">
        <f t="shared" si="24"/>
        <v>63252787</v>
      </c>
      <c r="R76" s="40">
        <f t="shared" si="24"/>
        <v>28122424</v>
      </c>
      <c r="S76" s="40">
        <f t="shared" si="24"/>
        <v>26823076</v>
      </c>
      <c r="T76" s="40">
        <f t="shared" si="24"/>
        <v>35150049</v>
      </c>
    </row>
    <row r="77" spans="1:20" s="27" customFormat="1" ht="16.5" customHeight="1" x14ac:dyDescent="0.2">
      <c r="A77" s="37"/>
      <c r="B77" s="38"/>
      <c r="C77" s="38"/>
      <c r="D77" s="49"/>
      <c r="E77" s="116" t="s">
        <v>107</v>
      </c>
      <c r="F77" s="117"/>
      <c r="H77" s="29">
        <f t="shared" si="23"/>
        <v>8165420</v>
      </c>
      <c r="I77" s="29">
        <v>653236</v>
      </c>
      <c r="J77" s="29">
        <v>543728</v>
      </c>
      <c r="K77" s="29">
        <v>512742</v>
      </c>
      <c r="L77" s="29">
        <v>650894</v>
      </c>
      <c r="M77" s="29">
        <v>626483</v>
      </c>
      <c r="N77" s="29">
        <v>549300</v>
      </c>
      <c r="O77" s="29">
        <v>615614</v>
      </c>
      <c r="P77" s="29">
        <v>843876</v>
      </c>
      <c r="Q77" s="29">
        <v>820755</v>
      </c>
      <c r="R77" s="29">
        <v>808860</v>
      </c>
      <c r="S77" s="29">
        <v>978951</v>
      </c>
      <c r="T77" s="29">
        <v>560981</v>
      </c>
    </row>
    <row r="78" spans="1:20" s="27" customFormat="1" ht="16.5" customHeight="1" x14ac:dyDescent="0.2">
      <c r="A78" s="37"/>
      <c r="B78" s="38"/>
      <c r="C78" s="38"/>
      <c r="D78" s="54"/>
      <c r="E78" s="116" t="s">
        <v>108</v>
      </c>
      <c r="F78" s="117"/>
      <c r="H78" s="29">
        <f t="shared" si="23"/>
        <v>523879300</v>
      </c>
      <c r="I78" s="29">
        <v>49784045</v>
      </c>
      <c r="J78" s="29">
        <v>45654227</v>
      </c>
      <c r="K78" s="29">
        <v>50872214</v>
      </c>
      <c r="L78" s="29">
        <v>24730985</v>
      </c>
      <c r="M78" s="29">
        <v>27268309</v>
      </c>
      <c r="N78" s="29">
        <v>27525383</v>
      </c>
      <c r="O78" s="29">
        <v>74402701</v>
      </c>
      <c r="P78" s="29">
        <v>73462647</v>
      </c>
      <c r="Q78" s="29">
        <v>62432032</v>
      </c>
      <c r="R78" s="29">
        <v>27313564</v>
      </c>
      <c r="S78" s="29">
        <v>25844125</v>
      </c>
      <c r="T78" s="29">
        <v>34589068</v>
      </c>
    </row>
    <row r="79" spans="1:20" s="27" customFormat="1" ht="33.75" customHeight="1" x14ac:dyDescent="0.2">
      <c r="A79" s="37"/>
      <c r="B79" s="38"/>
      <c r="C79" s="38"/>
      <c r="D79" s="137" t="s">
        <v>109</v>
      </c>
      <c r="E79" s="137"/>
      <c r="F79" s="138"/>
      <c r="H79" s="40">
        <f>H80+H84</f>
        <v>1211117</v>
      </c>
      <c r="I79" s="40">
        <f t="shared" ref="I79:T79" si="25">I80+I84</f>
        <v>415867</v>
      </c>
      <c r="J79" s="40">
        <f t="shared" si="25"/>
        <v>12060</v>
      </c>
      <c r="K79" s="40">
        <f t="shared" si="25"/>
        <v>12060</v>
      </c>
      <c r="L79" s="40">
        <f t="shared" si="25"/>
        <v>9045</v>
      </c>
      <c r="M79" s="40">
        <f t="shared" si="25"/>
        <v>255767</v>
      </c>
      <c r="N79" s="40">
        <f t="shared" si="25"/>
        <v>9045</v>
      </c>
      <c r="O79" s="40">
        <f t="shared" si="25"/>
        <v>178190</v>
      </c>
      <c r="P79" s="40">
        <f t="shared" si="25"/>
        <v>18090</v>
      </c>
      <c r="Q79" s="40">
        <f t="shared" si="25"/>
        <v>264812</v>
      </c>
      <c r="R79" s="40">
        <f t="shared" si="25"/>
        <v>12060</v>
      </c>
      <c r="S79" s="40">
        <f t="shared" si="25"/>
        <v>12060</v>
      </c>
      <c r="T79" s="40">
        <f t="shared" si="25"/>
        <v>12061</v>
      </c>
    </row>
    <row r="80" spans="1:20" s="27" customFormat="1" ht="17.25" customHeight="1" x14ac:dyDescent="0.2">
      <c r="A80" s="37"/>
      <c r="B80" s="38"/>
      <c r="C80" s="38"/>
      <c r="D80" s="51"/>
      <c r="E80" s="55" t="s">
        <v>110</v>
      </c>
      <c r="F80" s="56"/>
      <c r="H80" s="57">
        <f>SUM(H81:H83)</f>
        <v>1211116</v>
      </c>
      <c r="I80" s="57">
        <f t="shared" ref="I80:T80" si="26">SUM(I81:I83)</f>
        <v>415867</v>
      </c>
      <c r="J80" s="57">
        <f t="shared" si="26"/>
        <v>12060</v>
      </c>
      <c r="K80" s="57">
        <f t="shared" si="26"/>
        <v>12060</v>
      </c>
      <c r="L80" s="57">
        <f t="shared" si="26"/>
        <v>9045</v>
      </c>
      <c r="M80" s="57">
        <f t="shared" si="26"/>
        <v>255767</v>
      </c>
      <c r="N80" s="57">
        <f t="shared" si="26"/>
        <v>9045</v>
      </c>
      <c r="O80" s="57">
        <f t="shared" si="26"/>
        <v>178190</v>
      </c>
      <c r="P80" s="57">
        <f t="shared" si="26"/>
        <v>18090</v>
      </c>
      <c r="Q80" s="57">
        <f t="shared" si="26"/>
        <v>264812</v>
      </c>
      <c r="R80" s="57">
        <f t="shared" si="26"/>
        <v>12060</v>
      </c>
      <c r="S80" s="57">
        <f t="shared" si="26"/>
        <v>12060</v>
      </c>
      <c r="T80" s="57">
        <f t="shared" si="26"/>
        <v>12060</v>
      </c>
    </row>
    <row r="81" spans="1:20" s="27" customFormat="1" ht="17.25" customHeight="1" x14ac:dyDescent="0.2">
      <c r="A81" s="37"/>
      <c r="B81" s="38"/>
      <c r="C81" s="38"/>
      <c r="D81" s="51"/>
      <c r="E81" s="55"/>
      <c r="F81" s="53" t="s">
        <v>111</v>
      </c>
      <c r="H81" s="29">
        <f t="shared" si="23"/>
        <v>150750</v>
      </c>
      <c r="I81" s="29">
        <v>9045</v>
      </c>
      <c r="J81" s="29">
        <v>12060</v>
      </c>
      <c r="K81" s="29">
        <v>12060</v>
      </c>
      <c r="L81" s="29">
        <v>9045</v>
      </c>
      <c r="M81" s="29">
        <v>9045</v>
      </c>
      <c r="N81" s="29">
        <v>9045</v>
      </c>
      <c r="O81" s="29">
        <v>18090</v>
      </c>
      <c r="P81" s="29">
        <v>18090</v>
      </c>
      <c r="Q81" s="29">
        <v>18090</v>
      </c>
      <c r="R81" s="29">
        <v>12060</v>
      </c>
      <c r="S81" s="29">
        <v>12060</v>
      </c>
      <c r="T81" s="29">
        <v>12060</v>
      </c>
    </row>
    <row r="82" spans="1:20" s="27" customFormat="1" ht="20.25" customHeight="1" x14ac:dyDescent="0.2">
      <c r="A82" s="37"/>
      <c r="B82" s="38"/>
      <c r="C82" s="38"/>
      <c r="D82" s="51"/>
      <c r="E82" s="55"/>
      <c r="F82" s="53" t="s">
        <v>112</v>
      </c>
      <c r="H82" s="29">
        <f t="shared" si="23"/>
        <v>320200</v>
      </c>
      <c r="I82" s="30">
        <v>160100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29">
        <v>160100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</row>
    <row r="83" spans="1:20" s="27" customFormat="1" ht="17.25" customHeight="1" x14ac:dyDescent="0.2">
      <c r="A83" s="37"/>
      <c r="B83" s="38"/>
      <c r="C83" s="38"/>
      <c r="D83" s="51"/>
      <c r="E83" s="55"/>
      <c r="F83" s="53" t="s">
        <v>76</v>
      </c>
      <c r="H83" s="29">
        <f t="shared" si="23"/>
        <v>740166</v>
      </c>
      <c r="I83" s="30">
        <v>246722</v>
      </c>
      <c r="J83" s="30">
        <v>0</v>
      </c>
      <c r="K83" s="30">
        <v>0</v>
      </c>
      <c r="L83" s="30">
        <v>0</v>
      </c>
      <c r="M83" s="30">
        <v>246722</v>
      </c>
      <c r="N83" s="30">
        <v>0</v>
      </c>
      <c r="O83" s="30">
        <v>0</v>
      </c>
      <c r="P83" s="30">
        <v>0</v>
      </c>
      <c r="Q83" s="30">
        <v>246722</v>
      </c>
      <c r="R83" s="30">
        <v>0</v>
      </c>
      <c r="S83" s="30">
        <v>0</v>
      </c>
      <c r="T83" s="30">
        <v>0</v>
      </c>
    </row>
    <row r="84" spans="1:20" s="27" customFormat="1" ht="31.5" customHeight="1" x14ac:dyDescent="0.2">
      <c r="A84" s="37"/>
      <c r="B84" s="38"/>
      <c r="C84" s="38"/>
      <c r="D84" s="51"/>
      <c r="E84" s="139" t="s">
        <v>113</v>
      </c>
      <c r="F84" s="140"/>
      <c r="H84" s="29">
        <f t="shared" si="23"/>
        <v>1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1</v>
      </c>
    </row>
    <row r="85" spans="1:20" s="27" customFormat="1" ht="35.25" customHeight="1" x14ac:dyDescent="0.2">
      <c r="A85" s="37"/>
      <c r="B85" s="38"/>
      <c r="C85" s="38"/>
      <c r="D85" s="137" t="s">
        <v>114</v>
      </c>
      <c r="E85" s="137"/>
      <c r="F85" s="138"/>
      <c r="H85" s="40">
        <f>H86</f>
        <v>729245</v>
      </c>
      <c r="I85" s="40">
        <f t="shared" ref="I85:T85" si="27">I86</f>
        <v>26041</v>
      </c>
      <c r="J85" s="40">
        <f t="shared" si="27"/>
        <v>55255</v>
      </c>
      <c r="K85" s="40">
        <f t="shared" si="27"/>
        <v>155166</v>
      </c>
      <c r="L85" s="40">
        <f t="shared" si="27"/>
        <v>64533</v>
      </c>
      <c r="M85" s="40">
        <f t="shared" si="27"/>
        <v>68109</v>
      </c>
      <c r="N85" s="40">
        <f t="shared" si="27"/>
        <v>30116</v>
      </c>
      <c r="O85" s="40">
        <f t="shared" si="27"/>
        <v>91671</v>
      </c>
      <c r="P85" s="40">
        <f t="shared" si="27"/>
        <v>19349</v>
      </c>
      <c r="Q85" s="40">
        <f t="shared" si="27"/>
        <v>23395</v>
      </c>
      <c r="R85" s="40">
        <f t="shared" si="27"/>
        <v>31654</v>
      </c>
      <c r="S85" s="40">
        <f t="shared" si="27"/>
        <v>60948</v>
      </c>
      <c r="T85" s="40">
        <f t="shared" si="27"/>
        <v>103008</v>
      </c>
    </row>
    <row r="86" spans="1:20" s="27" customFormat="1" ht="17.25" customHeight="1" x14ac:dyDescent="0.2">
      <c r="A86" s="37"/>
      <c r="B86" s="58"/>
      <c r="C86" s="38"/>
      <c r="D86" s="49"/>
      <c r="E86" s="116" t="s">
        <v>115</v>
      </c>
      <c r="F86" s="117"/>
      <c r="H86" s="42">
        <f t="shared" si="23"/>
        <v>729245</v>
      </c>
      <c r="I86" s="42">
        <v>26041</v>
      </c>
      <c r="J86" s="42">
        <v>55255</v>
      </c>
      <c r="K86" s="42">
        <v>155166</v>
      </c>
      <c r="L86" s="42">
        <v>64533</v>
      </c>
      <c r="M86" s="42">
        <v>68109</v>
      </c>
      <c r="N86" s="42">
        <v>30116</v>
      </c>
      <c r="O86" s="42">
        <v>91671</v>
      </c>
      <c r="P86" s="42">
        <v>19349</v>
      </c>
      <c r="Q86" s="42">
        <v>23395</v>
      </c>
      <c r="R86" s="42">
        <v>31654</v>
      </c>
      <c r="S86" s="42">
        <v>60948</v>
      </c>
      <c r="T86" s="42">
        <v>103008</v>
      </c>
    </row>
    <row r="87" spans="1:20" s="27" customFormat="1" ht="35.25" customHeight="1" x14ac:dyDescent="0.2">
      <c r="A87" s="37"/>
      <c r="B87" s="38"/>
      <c r="C87" s="26"/>
      <c r="D87" s="121" t="s">
        <v>116</v>
      </c>
      <c r="E87" s="121"/>
      <c r="F87" s="122"/>
      <c r="H87" s="40">
        <f>H88</f>
        <v>622526</v>
      </c>
      <c r="I87" s="40">
        <f t="shared" ref="I87:T87" si="28">I88</f>
        <v>49986</v>
      </c>
      <c r="J87" s="40">
        <f t="shared" si="28"/>
        <v>49984</v>
      </c>
      <c r="K87" s="40">
        <f t="shared" si="28"/>
        <v>49984</v>
      </c>
      <c r="L87" s="40">
        <f t="shared" si="28"/>
        <v>49984</v>
      </c>
      <c r="M87" s="40">
        <f t="shared" si="28"/>
        <v>49984</v>
      </c>
      <c r="N87" s="40">
        <f t="shared" si="28"/>
        <v>49984</v>
      </c>
      <c r="O87" s="40">
        <f t="shared" si="28"/>
        <v>53770</v>
      </c>
      <c r="P87" s="40">
        <f t="shared" si="28"/>
        <v>53770</v>
      </c>
      <c r="Q87" s="40">
        <f t="shared" si="28"/>
        <v>53770</v>
      </c>
      <c r="R87" s="40">
        <f t="shared" si="28"/>
        <v>53770</v>
      </c>
      <c r="S87" s="40">
        <f t="shared" si="28"/>
        <v>53770</v>
      </c>
      <c r="T87" s="40">
        <f t="shared" si="28"/>
        <v>53770</v>
      </c>
    </row>
    <row r="88" spans="1:20" s="27" customFormat="1" ht="17.25" customHeight="1" x14ac:dyDescent="0.2">
      <c r="A88" s="37"/>
      <c r="B88" s="38"/>
      <c r="C88" s="26"/>
      <c r="D88" s="49"/>
      <c r="E88" s="116" t="s">
        <v>117</v>
      </c>
      <c r="F88" s="117"/>
      <c r="H88" s="42">
        <f t="shared" si="23"/>
        <v>622526</v>
      </c>
      <c r="I88" s="42">
        <v>49986</v>
      </c>
      <c r="J88" s="42">
        <v>49984</v>
      </c>
      <c r="K88" s="42">
        <v>49984</v>
      </c>
      <c r="L88" s="42">
        <v>49984</v>
      </c>
      <c r="M88" s="42">
        <v>49984</v>
      </c>
      <c r="N88" s="42">
        <v>49984</v>
      </c>
      <c r="O88" s="42">
        <v>53770</v>
      </c>
      <c r="P88" s="42">
        <v>53770</v>
      </c>
      <c r="Q88" s="42">
        <v>53770</v>
      </c>
      <c r="R88" s="42">
        <v>53770</v>
      </c>
      <c r="S88" s="42">
        <v>53770</v>
      </c>
      <c r="T88" s="42">
        <v>53770</v>
      </c>
    </row>
    <row r="89" spans="1:20" s="27" customFormat="1" ht="17.25" customHeight="1" x14ac:dyDescent="0.2">
      <c r="A89" s="37"/>
      <c r="B89" s="38"/>
      <c r="C89" s="26"/>
      <c r="D89" s="137" t="s">
        <v>118</v>
      </c>
      <c r="E89" s="137"/>
      <c r="F89" s="138"/>
      <c r="H89" s="40">
        <f>SUM(H90:H91)</f>
        <v>92816222</v>
      </c>
      <c r="I89" s="40">
        <f t="shared" ref="I89:T89" si="29">SUM(I90:I91)</f>
        <v>8639377</v>
      </c>
      <c r="J89" s="40">
        <f t="shared" si="29"/>
        <v>7858533</v>
      </c>
      <c r="K89" s="40">
        <f t="shared" si="29"/>
        <v>9171412</v>
      </c>
      <c r="L89" s="40">
        <f t="shared" si="29"/>
        <v>8199363</v>
      </c>
      <c r="M89" s="40">
        <f t="shared" si="29"/>
        <v>8482407</v>
      </c>
      <c r="N89" s="40">
        <f t="shared" si="29"/>
        <v>8536289</v>
      </c>
      <c r="O89" s="40">
        <f t="shared" si="29"/>
        <v>8636866</v>
      </c>
      <c r="P89" s="40">
        <f t="shared" si="29"/>
        <v>6350549</v>
      </c>
      <c r="Q89" s="40">
        <f t="shared" si="29"/>
        <v>7258920</v>
      </c>
      <c r="R89" s="40">
        <f t="shared" si="29"/>
        <v>6383645</v>
      </c>
      <c r="S89" s="40">
        <f t="shared" si="29"/>
        <v>6446260</v>
      </c>
      <c r="T89" s="40">
        <f t="shared" si="29"/>
        <v>6852601</v>
      </c>
    </row>
    <row r="90" spans="1:20" s="27" customFormat="1" ht="17.25" customHeight="1" x14ac:dyDescent="0.2">
      <c r="A90" s="37"/>
      <c r="B90" s="38"/>
      <c r="C90" s="26"/>
      <c r="D90" s="49"/>
      <c r="E90" s="116" t="s">
        <v>119</v>
      </c>
      <c r="F90" s="117"/>
      <c r="H90" s="42">
        <f t="shared" si="23"/>
        <v>1770418</v>
      </c>
      <c r="I90" s="42">
        <v>192487</v>
      </c>
      <c r="J90" s="42">
        <v>93610</v>
      </c>
      <c r="K90" s="42">
        <v>215738</v>
      </c>
      <c r="L90" s="42">
        <v>84338</v>
      </c>
      <c r="M90" s="42">
        <v>70657</v>
      </c>
      <c r="N90" s="42">
        <v>78323</v>
      </c>
      <c r="O90" s="42">
        <v>424713</v>
      </c>
      <c r="P90" s="42">
        <v>531041</v>
      </c>
      <c r="Q90" s="42">
        <v>77437</v>
      </c>
      <c r="R90" s="42">
        <v>760</v>
      </c>
      <c r="S90" s="42">
        <v>685</v>
      </c>
      <c r="T90" s="42">
        <v>629</v>
      </c>
    </row>
    <row r="91" spans="1:20" s="27" customFormat="1" ht="17.25" customHeight="1" x14ac:dyDescent="0.2">
      <c r="A91" s="37"/>
      <c r="B91" s="38"/>
      <c r="C91" s="26"/>
      <c r="D91" s="49"/>
      <c r="E91" s="116" t="s">
        <v>120</v>
      </c>
      <c r="F91" s="117"/>
      <c r="H91" s="29">
        <f t="shared" si="23"/>
        <v>91045804</v>
      </c>
      <c r="I91" s="29">
        <v>8446890</v>
      </c>
      <c r="J91" s="29">
        <v>7764923</v>
      </c>
      <c r="K91" s="29">
        <v>8955674</v>
      </c>
      <c r="L91" s="29">
        <v>8115025</v>
      </c>
      <c r="M91" s="29">
        <v>8411750</v>
      </c>
      <c r="N91" s="29">
        <v>8457966</v>
      </c>
      <c r="O91" s="29">
        <v>8212153</v>
      </c>
      <c r="P91" s="29">
        <v>5819508</v>
      </c>
      <c r="Q91" s="29">
        <v>7181483</v>
      </c>
      <c r="R91" s="29">
        <v>6382885</v>
      </c>
      <c r="S91" s="29">
        <v>6445575</v>
      </c>
      <c r="T91" s="29">
        <v>6851972</v>
      </c>
    </row>
    <row r="92" spans="1:20" s="27" customFormat="1" ht="17.25" customHeight="1" x14ac:dyDescent="0.2">
      <c r="A92" s="37"/>
      <c r="B92" s="38"/>
      <c r="C92" s="26"/>
      <c r="D92" s="137" t="s">
        <v>78</v>
      </c>
      <c r="E92" s="137"/>
      <c r="F92" s="138"/>
      <c r="H92" s="40">
        <f>SUM(H93:H95)</f>
        <v>1518973</v>
      </c>
      <c r="I92" s="40">
        <f t="shared" ref="I92:T92" si="30">SUM(I93:I95)</f>
        <v>279448</v>
      </c>
      <c r="J92" s="40">
        <f t="shared" si="30"/>
        <v>93057</v>
      </c>
      <c r="K92" s="40">
        <f t="shared" si="30"/>
        <v>93509</v>
      </c>
      <c r="L92" s="40">
        <f t="shared" si="30"/>
        <v>92956</v>
      </c>
      <c r="M92" s="40">
        <f t="shared" si="30"/>
        <v>93057</v>
      </c>
      <c r="N92" s="40">
        <f t="shared" si="30"/>
        <v>93158</v>
      </c>
      <c r="O92" s="40">
        <f t="shared" si="30"/>
        <v>318461</v>
      </c>
      <c r="P92" s="40">
        <f t="shared" si="30"/>
        <v>93057</v>
      </c>
      <c r="Q92" s="40">
        <f t="shared" si="30"/>
        <v>94598</v>
      </c>
      <c r="R92" s="40">
        <f t="shared" si="30"/>
        <v>93457</v>
      </c>
      <c r="S92" s="40">
        <f t="shared" si="30"/>
        <v>87259</v>
      </c>
      <c r="T92" s="40">
        <f t="shared" si="30"/>
        <v>86956</v>
      </c>
    </row>
    <row r="93" spans="1:20" s="27" customFormat="1" ht="17.25" customHeight="1" x14ac:dyDescent="0.2">
      <c r="A93" s="37"/>
      <c r="B93" s="38"/>
      <c r="C93" s="26"/>
      <c r="D93" s="59"/>
      <c r="E93" s="133" t="s">
        <v>121</v>
      </c>
      <c r="F93" s="134"/>
      <c r="H93" s="29">
        <f t="shared" si="23"/>
        <v>252790</v>
      </c>
      <c r="I93" s="29">
        <v>21049</v>
      </c>
      <c r="J93" s="29">
        <v>21049</v>
      </c>
      <c r="K93" s="29">
        <v>21251</v>
      </c>
      <c r="L93" s="29">
        <v>20948</v>
      </c>
      <c r="M93" s="29">
        <v>21049</v>
      </c>
      <c r="N93" s="29">
        <v>21150</v>
      </c>
      <c r="O93" s="29">
        <v>21049</v>
      </c>
      <c r="P93" s="29">
        <v>21049</v>
      </c>
      <c r="Q93" s="29">
        <v>20948</v>
      </c>
      <c r="R93" s="29">
        <v>21049</v>
      </c>
      <c r="S93" s="29">
        <v>21251</v>
      </c>
      <c r="T93" s="29">
        <v>20948</v>
      </c>
    </row>
    <row r="94" spans="1:20" s="27" customFormat="1" ht="27" customHeight="1" x14ac:dyDescent="0.2">
      <c r="A94" s="37"/>
      <c r="B94" s="38"/>
      <c r="C94" s="26"/>
      <c r="D94" s="59"/>
      <c r="E94" s="104" t="s">
        <v>122</v>
      </c>
      <c r="F94" s="105"/>
      <c r="H94" s="29">
        <f t="shared" si="23"/>
        <v>1255353</v>
      </c>
      <c r="I94" s="29">
        <v>257649</v>
      </c>
      <c r="J94" s="29">
        <v>71108</v>
      </c>
      <c r="K94" s="29">
        <v>71508</v>
      </c>
      <c r="L94" s="29">
        <v>71108</v>
      </c>
      <c r="M94" s="29">
        <v>71108</v>
      </c>
      <c r="N94" s="29">
        <v>71108</v>
      </c>
      <c r="O94" s="29">
        <v>296032</v>
      </c>
      <c r="P94" s="29">
        <v>71108</v>
      </c>
      <c r="Q94" s="29">
        <v>72900</v>
      </c>
      <c r="R94" s="29">
        <v>71508</v>
      </c>
      <c r="S94" s="29">
        <v>65108</v>
      </c>
      <c r="T94" s="29">
        <v>65108</v>
      </c>
    </row>
    <row r="95" spans="1:20" s="27" customFormat="1" ht="17.25" customHeight="1" x14ac:dyDescent="0.2">
      <c r="A95" s="37"/>
      <c r="B95" s="38"/>
      <c r="C95" s="26"/>
      <c r="D95" s="49"/>
      <c r="E95" s="116" t="s">
        <v>123</v>
      </c>
      <c r="F95" s="117"/>
      <c r="H95" s="29">
        <f t="shared" si="23"/>
        <v>10830</v>
      </c>
      <c r="I95" s="29">
        <v>750</v>
      </c>
      <c r="J95" s="29">
        <v>900</v>
      </c>
      <c r="K95" s="29">
        <v>750</v>
      </c>
      <c r="L95" s="29">
        <v>900</v>
      </c>
      <c r="M95" s="29">
        <v>900</v>
      </c>
      <c r="N95" s="29">
        <v>900</v>
      </c>
      <c r="O95" s="29">
        <v>1380</v>
      </c>
      <c r="P95" s="29">
        <v>900</v>
      </c>
      <c r="Q95" s="29">
        <v>750</v>
      </c>
      <c r="R95" s="29">
        <v>900</v>
      </c>
      <c r="S95" s="29">
        <v>900</v>
      </c>
      <c r="T95" s="29">
        <v>900</v>
      </c>
    </row>
    <row r="96" spans="1:20" s="27" customFormat="1" ht="33" customHeight="1" x14ac:dyDescent="0.2">
      <c r="A96" s="37"/>
      <c r="B96" s="38"/>
      <c r="C96" s="26"/>
      <c r="D96" s="137" t="s">
        <v>124</v>
      </c>
      <c r="E96" s="137"/>
      <c r="F96" s="138"/>
      <c r="H96" s="40">
        <f>SUM(H97:H98)</f>
        <v>10568728</v>
      </c>
      <c r="I96" s="40">
        <f t="shared" ref="I96:T96" si="31">SUM(I97:I98)</f>
        <v>1370545</v>
      </c>
      <c r="J96" s="40">
        <f t="shared" si="31"/>
        <v>995802</v>
      </c>
      <c r="K96" s="40">
        <f t="shared" si="31"/>
        <v>1629806</v>
      </c>
      <c r="L96" s="40">
        <f t="shared" si="31"/>
        <v>307244</v>
      </c>
      <c r="M96" s="40">
        <f t="shared" si="31"/>
        <v>863068</v>
      </c>
      <c r="N96" s="40">
        <f t="shared" si="31"/>
        <v>1302610</v>
      </c>
      <c r="O96" s="40">
        <f t="shared" si="31"/>
        <v>814334</v>
      </c>
      <c r="P96" s="40">
        <f t="shared" si="31"/>
        <v>775076</v>
      </c>
      <c r="Q96" s="40">
        <f t="shared" si="31"/>
        <v>921721</v>
      </c>
      <c r="R96" s="40">
        <f t="shared" si="31"/>
        <v>334592</v>
      </c>
      <c r="S96" s="40">
        <f t="shared" si="31"/>
        <v>315932</v>
      </c>
      <c r="T96" s="40">
        <f t="shared" si="31"/>
        <v>937998</v>
      </c>
    </row>
    <row r="97" spans="1:20" s="27" customFormat="1" ht="22.5" customHeight="1" x14ac:dyDescent="0.2">
      <c r="A97" s="37"/>
      <c r="B97" s="38"/>
      <c r="C97" s="26"/>
      <c r="D97" s="49"/>
      <c r="E97" s="116" t="s">
        <v>125</v>
      </c>
      <c r="F97" s="117"/>
      <c r="H97" s="29">
        <f t="shared" si="23"/>
        <v>8424684</v>
      </c>
      <c r="I97" s="29">
        <v>965197</v>
      </c>
      <c r="J97" s="29">
        <v>736762</v>
      </c>
      <c r="K97" s="29">
        <v>1427994</v>
      </c>
      <c r="L97" s="29">
        <v>231450</v>
      </c>
      <c r="M97" s="29">
        <v>736170</v>
      </c>
      <c r="N97" s="29">
        <v>1089460</v>
      </c>
      <c r="O97" s="29">
        <v>616784</v>
      </c>
      <c r="P97" s="29">
        <v>601762</v>
      </c>
      <c r="Q97" s="29">
        <v>799349</v>
      </c>
      <c r="R97" s="29">
        <v>210120</v>
      </c>
      <c r="S97" s="29">
        <v>193260</v>
      </c>
      <c r="T97" s="29">
        <v>816376</v>
      </c>
    </row>
    <row r="98" spans="1:20" s="27" customFormat="1" ht="26.25" customHeight="1" x14ac:dyDescent="0.2">
      <c r="A98" s="37"/>
      <c r="B98" s="38"/>
      <c r="C98" s="26"/>
      <c r="D98" s="49"/>
      <c r="E98" s="116" t="s">
        <v>126</v>
      </c>
      <c r="F98" s="117"/>
      <c r="H98" s="29">
        <f t="shared" si="23"/>
        <v>2144044</v>
      </c>
      <c r="I98" s="29">
        <v>405348</v>
      </c>
      <c r="J98" s="29">
        <v>259040</v>
      </c>
      <c r="K98" s="29">
        <v>201812</v>
      </c>
      <c r="L98" s="29">
        <v>75794</v>
      </c>
      <c r="M98" s="29">
        <v>126898</v>
      </c>
      <c r="N98" s="29">
        <v>213150</v>
      </c>
      <c r="O98" s="29">
        <v>197550</v>
      </c>
      <c r="P98" s="29">
        <v>173314</v>
      </c>
      <c r="Q98" s="29">
        <v>122372</v>
      </c>
      <c r="R98" s="29">
        <v>124472</v>
      </c>
      <c r="S98" s="29">
        <v>122672</v>
      </c>
      <c r="T98" s="29">
        <v>121622</v>
      </c>
    </row>
    <row r="99" spans="1:20" s="27" customFormat="1" ht="15.75" customHeight="1" x14ac:dyDescent="0.2">
      <c r="A99" s="37"/>
      <c r="B99" s="38"/>
      <c r="C99" s="26"/>
      <c r="D99" s="137" t="s">
        <v>127</v>
      </c>
      <c r="E99" s="137"/>
      <c r="F99" s="138"/>
      <c r="H99" s="40">
        <f>H100+H101</f>
        <v>8526115</v>
      </c>
      <c r="I99" s="40">
        <f t="shared" ref="I99:T99" si="32">I100+I101</f>
        <v>6237</v>
      </c>
      <c r="J99" s="40">
        <f t="shared" si="32"/>
        <v>22552</v>
      </c>
      <c r="K99" s="40">
        <f t="shared" si="32"/>
        <v>50653</v>
      </c>
      <c r="L99" s="40">
        <f t="shared" si="32"/>
        <v>28419</v>
      </c>
      <c r="M99" s="40">
        <f t="shared" si="32"/>
        <v>263811</v>
      </c>
      <c r="N99" s="40">
        <f t="shared" si="32"/>
        <v>335937</v>
      </c>
      <c r="O99" s="40">
        <f t="shared" si="32"/>
        <v>6506408</v>
      </c>
      <c r="P99" s="40">
        <f t="shared" si="32"/>
        <v>310247</v>
      </c>
      <c r="Q99" s="40">
        <f t="shared" si="32"/>
        <v>261555</v>
      </c>
      <c r="R99" s="40">
        <f t="shared" si="32"/>
        <v>537565</v>
      </c>
      <c r="S99" s="40">
        <f t="shared" si="32"/>
        <v>195801</v>
      </c>
      <c r="T99" s="40">
        <f t="shared" si="32"/>
        <v>6930</v>
      </c>
    </row>
    <row r="100" spans="1:20" s="27" customFormat="1" ht="20.25" customHeight="1" x14ac:dyDescent="0.2">
      <c r="A100" s="37"/>
      <c r="B100" s="38"/>
      <c r="C100" s="26"/>
      <c r="D100" s="49"/>
      <c r="E100" s="116" t="s">
        <v>128</v>
      </c>
      <c r="F100" s="117"/>
      <c r="H100" s="29">
        <f t="shared" si="23"/>
        <v>2253719</v>
      </c>
      <c r="I100" s="29">
        <v>6237</v>
      </c>
      <c r="J100" s="29">
        <v>22552</v>
      </c>
      <c r="K100" s="29">
        <v>50653</v>
      </c>
      <c r="L100" s="29">
        <v>28419</v>
      </c>
      <c r="M100" s="29">
        <v>263811</v>
      </c>
      <c r="N100" s="29">
        <v>335937</v>
      </c>
      <c r="O100" s="29">
        <v>234012</v>
      </c>
      <c r="P100" s="29">
        <v>310247</v>
      </c>
      <c r="Q100" s="29">
        <v>261555</v>
      </c>
      <c r="R100" s="29">
        <v>537565</v>
      </c>
      <c r="S100" s="29">
        <v>195801</v>
      </c>
      <c r="T100" s="29">
        <v>6930</v>
      </c>
    </row>
    <row r="101" spans="1:20" s="27" customFormat="1" ht="33" customHeight="1" x14ac:dyDescent="0.2">
      <c r="A101" s="37"/>
      <c r="B101" s="38"/>
      <c r="C101" s="26"/>
      <c r="D101" s="49"/>
      <c r="E101" s="116" t="s">
        <v>129</v>
      </c>
      <c r="F101" s="117"/>
      <c r="H101" s="29">
        <f t="shared" si="23"/>
        <v>6272396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29">
        <v>6272396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</row>
    <row r="102" spans="1:20" s="27" customFormat="1" ht="15.75" customHeight="1" x14ac:dyDescent="0.2">
      <c r="A102" s="23"/>
      <c r="B102" s="60"/>
      <c r="C102" s="61"/>
      <c r="D102" s="135" t="s">
        <v>82</v>
      </c>
      <c r="E102" s="135"/>
      <c r="F102" s="136"/>
      <c r="H102" s="40">
        <f>H103</f>
        <v>19310228</v>
      </c>
      <c r="I102" s="30">
        <f t="shared" ref="I102:T102" si="33">I103</f>
        <v>0</v>
      </c>
      <c r="J102" s="30">
        <f t="shared" si="33"/>
        <v>0</v>
      </c>
      <c r="K102" s="30">
        <f t="shared" si="33"/>
        <v>0</v>
      </c>
      <c r="L102" s="30">
        <f t="shared" si="33"/>
        <v>0</v>
      </c>
      <c r="M102" s="36">
        <f t="shared" si="33"/>
        <v>5394855</v>
      </c>
      <c r="N102" s="36">
        <f t="shared" si="33"/>
        <v>0</v>
      </c>
      <c r="O102" s="40">
        <f t="shared" si="33"/>
        <v>13915373</v>
      </c>
      <c r="P102" s="36">
        <f t="shared" si="33"/>
        <v>0</v>
      </c>
      <c r="Q102" s="36">
        <f t="shared" si="33"/>
        <v>0</v>
      </c>
      <c r="R102" s="36">
        <f t="shared" si="33"/>
        <v>0</v>
      </c>
      <c r="S102" s="36">
        <f t="shared" si="33"/>
        <v>0</v>
      </c>
      <c r="T102" s="36">
        <f t="shared" si="33"/>
        <v>0</v>
      </c>
    </row>
    <row r="103" spans="1:20" s="27" customFormat="1" ht="23.25" customHeight="1" x14ac:dyDescent="0.2">
      <c r="A103" s="37"/>
      <c r="B103" s="38"/>
      <c r="C103" s="26"/>
      <c r="D103" s="49"/>
      <c r="E103" s="116" t="s">
        <v>130</v>
      </c>
      <c r="F103" s="117"/>
      <c r="H103" s="29">
        <f t="shared" si="23"/>
        <v>19310228</v>
      </c>
      <c r="I103" s="30">
        <v>0</v>
      </c>
      <c r="J103" s="30">
        <v>0</v>
      </c>
      <c r="K103" s="30">
        <v>0</v>
      </c>
      <c r="L103" s="30">
        <v>0</v>
      </c>
      <c r="M103" s="30">
        <v>5394855</v>
      </c>
      <c r="N103" s="30">
        <v>0</v>
      </c>
      <c r="O103" s="29">
        <v>13915373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</row>
    <row r="104" spans="1:20" s="27" customFormat="1" ht="42" customHeight="1" x14ac:dyDescent="0.2">
      <c r="A104" s="37"/>
      <c r="B104" s="38"/>
      <c r="C104" s="26"/>
      <c r="D104" s="137" t="s">
        <v>131</v>
      </c>
      <c r="E104" s="137"/>
      <c r="F104" s="138"/>
      <c r="H104" s="40">
        <f>H105</f>
        <v>89355824</v>
      </c>
      <c r="I104" s="40">
        <f t="shared" ref="I104:T104" si="34">I105</f>
        <v>5854649</v>
      </c>
      <c r="J104" s="40">
        <f t="shared" si="34"/>
        <v>8168160</v>
      </c>
      <c r="K104" s="40">
        <f t="shared" si="34"/>
        <v>12760502</v>
      </c>
      <c r="L104" s="40">
        <f t="shared" si="34"/>
        <v>11926501</v>
      </c>
      <c r="M104" s="40">
        <f t="shared" si="34"/>
        <v>12098948</v>
      </c>
      <c r="N104" s="40">
        <f t="shared" si="34"/>
        <v>13522506</v>
      </c>
      <c r="O104" s="40">
        <f t="shared" si="34"/>
        <v>2563148</v>
      </c>
      <c r="P104" s="40">
        <f t="shared" si="34"/>
        <v>3414642</v>
      </c>
      <c r="Q104" s="40">
        <f t="shared" si="34"/>
        <v>4319979</v>
      </c>
      <c r="R104" s="40">
        <f t="shared" si="34"/>
        <v>5226740</v>
      </c>
      <c r="S104" s="40">
        <f t="shared" si="34"/>
        <v>4514451</v>
      </c>
      <c r="T104" s="40">
        <f t="shared" si="34"/>
        <v>4985598</v>
      </c>
    </row>
    <row r="105" spans="1:20" s="27" customFormat="1" ht="24" customHeight="1" x14ac:dyDescent="0.2">
      <c r="A105" s="37"/>
      <c r="B105" s="38"/>
      <c r="C105" s="26"/>
      <c r="D105" s="49"/>
      <c r="E105" s="116" t="s">
        <v>132</v>
      </c>
      <c r="F105" s="117"/>
      <c r="H105" s="29">
        <f t="shared" si="23"/>
        <v>89355824</v>
      </c>
      <c r="I105" s="29">
        <v>5854649</v>
      </c>
      <c r="J105" s="29">
        <v>8168160</v>
      </c>
      <c r="K105" s="29">
        <v>12760502</v>
      </c>
      <c r="L105" s="29">
        <v>11926501</v>
      </c>
      <c r="M105" s="29">
        <v>12098948</v>
      </c>
      <c r="N105" s="29">
        <v>13522506</v>
      </c>
      <c r="O105" s="29">
        <v>2563148</v>
      </c>
      <c r="P105" s="29">
        <v>3414642</v>
      </c>
      <c r="Q105" s="29">
        <v>4319979</v>
      </c>
      <c r="R105" s="29">
        <v>5226740</v>
      </c>
      <c r="S105" s="29">
        <v>4514451</v>
      </c>
      <c r="T105" s="29">
        <v>4985598</v>
      </c>
    </row>
    <row r="106" spans="1:20" s="27" customFormat="1" ht="39" customHeight="1" x14ac:dyDescent="0.2">
      <c r="A106" s="37"/>
      <c r="B106" s="38"/>
      <c r="C106" s="26"/>
      <c r="D106" s="121" t="s">
        <v>133</v>
      </c>
      <c r="E106" s="121"/>
      <c r="F106" s="122"/>
      <c r="H106" s="40">
        <f>SUM(H107:H111)</f>
        <v>213624526</v>
      </c>
      <c r="I106" s="40">
        <f t="shared" ref="I106:T106" si="35">SUM(I107:I111)</f>
        <v>17292050</v>
      </c>
      <c r="J106" s="40">
        <f t="shared" si="35"/>
        <v>17605595</v>
      </c>
      <c r="K106" s="40">
        <f t="shared" si="35"/>
        <v>16980700</v>
      </c>
      <c r="L106" s="40">
        <f t="shared" si="35"/>
        <v>18075253</v>
      </c>
      <c r="M106" s="40">
        <f t="shared" si="35"/>
        <v>18115473</v>
      </c>
      <c r="N106" s="40">
        <f t="shared" si="35"/>
        <v>17886697</v>
      </c>
      <c r="O106" s="40">
        <f t="shared" si="35"/>
        <v>18193715</v>
      </c>
      <c r="P106" s="40">
        <f t="shared" si="35"/>
        <v>18848876</v>
      </c>
      <c r="Q106" s="40">
        <f t="shared" si="35"/>
        <v>17894936</v>
      </c>
      <c r="R106" s="40">
        <f t="shared" si="35"/>
        <v>17670955</v>
      </c>
      <c r="S106" s="40">
        <f t="shared" si="35"/>
        <v>17485776</v>
      </c>
      <c r="T106" s="40">
        <f t="shared" si="35"/>
        <v>17574500</v>
      </c>
    </row>
    <row r="107" spans="1:20" s="27" customFormat="1" ht="20.25" customHeight="1" x14ac:dyDescent="0.2">
      <c r="A107" s="37"/>
      <c r="B107" s="38"/>
      <c r="C107" s="26"/>
      <c r="D107" s="43"/>
      <c r="E107" s="116" t="s">
        <v>134</v>
      </c>
      <c r="F107" s="117"/>
      <c r="H107" s="29">
        <f t="shared" si="23"/>
        <v>103274581</v>
      </c>
      <c r="I107" s="29">
        <v>8240915</v>
      </c>
      <c r="J107" s="29">
        <v>8141677</v>
      </c>
      <c r="K107" s="29">
        <v>7793902</v>
      </c>
      <c r="L107" s="29">
        <v>8939367</v>
      </c>
      <c r="M107" s="29">
        <v>8715257</v>
      </c>
      <c r="N107" s="29">
        <v>8868452</v>
      </c>
      <c r="O107" s="29">
        <v>9429261</v>
      </c>
      <c r="P107" s="29">
        <v>9506575</v>
      </c>
      <c r="Q107" s="29">
        <v>8559462</v>
      </c>
      <c r="R107" s="29">
        <v>8335005</v>
      </c>
      <c r="S107" s="29">
        <v>8339982</v>
      </c>
      <c r="T107" s="29">
        <v>8404726</v>
      </c>
    </row>
    <row r="108" spans="1:20" s="27" customFormat="1" ht="24" customHeight="1" x14ac:dyDescent="0.2">
      <c r="A108" s="37"/>
      <c r="B108" s="38"/>
      <c r="C108" s="26"/>
      <c r="D108" s="43"/>
      <c r="E108" s="116" t="s">
        <v>135</v>
      </c>
      <c r="F108" s="117"/>
      <c r="H108" s="29">
        <f t="shared" si="23"/>
        <v>93238126</v>
      </c>
      <c r="I108" s="29">
        <v>7769844</v>
      </c>
      <c r="J108" s="29">
        <v>7769844</v>
      </c>
      <c r="K108" s="29">
        <v>7769844</v>
      </c>
      <c r="L108" s="29">
        <v>7769844</v>
      </c>
      <c r="M108" s="29">
        <v>7769844</v>
      </c>
      <c r="N108" s="29">
        <v>7769844</v>
      </c>
      <c r="O108" s="29">
        <v>7769844</v>
      </c>
      <c r="P108" s="29">
        <v>7769844</v>
      </c>
      <c r="Q108" s="29">
        <v>7769844</v>
      </c>
      <c r="R108" s="29">
        <v>7769844</v>
      </c>
      <c r="S108" s="29">
        <v>7769844</v>
      </c>
      <c r="T108" s="29">
        <v>7769842</v>
      </c>
    </row>
    <row r="109" spans="1:20" s="27" customFormat="1" ht="21.75" customHeight="1" x14ac:dyDescent="0.2">
      <c r="A109" s="37"/>
      <c r="B109" s="38"/>
      <c r="C109" s="26"/>
      <c r="D109" s="49"/>
      <c r="E109" s="116" t="s">
        <v>136</v>
      </c>
      <c r="F109" s="117"/>
      <c r="H109" s="29">
        <f t="shared" si="23"/>
        <v>4654687</v>
      </c>
      <c r="I109" s="29">
        <v>407843</v>
      </c>
      <c r="J109" s="29">
        <v>514737</v>
      </c>
      <c r="K109" s="29">
        <v>448840</v>
      </c>
      <c r="L109" s="29">
        <v>432445</v>
      </c>
      <c r="M109" s="29">
        <v>480079</v>
      </c>
      <c r="N109" s="29">
        <v>451582</v>
      </c>
      <c r="O109" s="29">
        <v>277093</v>
      </c>
      <c r="P109" s="29">
        <v>311497</v>
      </c>
      <c r="Q109" s="29">
        <v>285806</v>
      </c>
      <c r="R109" s="29">
        <v>451200</v>
      </c>
      <c r="S109" s="29">
        <v>287465</v>
      </c>
      <c r="T109" s="29">
        <v>306100</v>
      </c>
    </row>
    <row r="110" spans="1:20" s="27" customFormat="1" ht="17.25" customHeight="1" x14ac:dyDescent="0.2">
      <c r="A110" s="37"/>
      <c r="B110" s="38"/>
      <c r="C110" s="26"/>
      <c r="D110" s="49"/>
      <c r="E110" s="116" t="s">
        <v>137</v>
      </c>
      <c r="F110" s="117"/>
      <c r="H110" s="29">
        <f t="shared" si="23"/>
        <v>9282382</v>
      </c>
      <c r="I110" s="29">
        <v>639448</v>
      </c>
      <c r="J110" s="29">
        <v>977887</v>
      </c>
      <c r="K110" s="29">
        <v>755864</v>
      </c>
      <c r="L110" s="29">
        <v>678897</v>
      </c>
      <c r="M110" s="29">
        <v>847293</v>
      </c>
      <c r="N110" s="29">
        <v>485419</v>
      </c>
      <c r="O110" s="29">
        <v>575167</v>
      </c>
      <c r="P110" s="29">
        <v>864510</v>
      </c>
      <c r="Q110" s="29">
        <v>864174</v>
      </c>
      <c r="R110" s="29">
        <v>865156</v>
      </c>
      <c r="S110" s="29">
        <v>864535</v>
      </c>
      <c r="T110" s="29">
        <v>864032</v>
      </c>
    </row>
    <row r="111" spans="1:20" s="27" customFormat="1" ht="27" customHeight="1" x14ac:dyDescent="0.2">
      <c r="A111" s="37"/>
      <c r="B111" s="38"/>
      <c r="C111" s="26"/>
      <c r="D111" s="49"/>
      <c r="E111" s="116" t="s">
        <v>138</v>
      </c>
      <c r="F111" s="117"/>
      <c r="H111" s="29">
        <f t="shared" si="23"/>
        <v>3174750</v>
      </c>
      <c r="I111" s="29">
        <v>234000</v>
      </c>
      <c r="J111" s="29">
        <v>201450</v>
      </c>
      <c r="K111" s="29">
        <v>212250</v>
      </c>
      <c r="L111" s="29">
        <v>254700</v>
      </c>
      <c r="M111" s="29">
        <v>303000</v>
      </c>
      <c r="N111" s="29">
        <v>311400</v>
      </c>
      <c r="O111" s="29">
        <v>142350</v>
      </c>
      <c r="P111" s="29">
        <v>396450</v>
      </c>
      <c r="Q111" s="29">
        <v>415650</v>
      </c>
      <c r="R111" s="29">
        <v>249750</v>
      </c>
      <c r="S111" s="29">
        <v>223950</v>
      </c>
      <c r="T111" s="29">
        <v>229800</v>
      </c>
    </row>
    <row r="112" spans="1:20" s="27" customFormat="1" ht="30.75" customHeight="1" x14ac:dyDescent="0.2">
      <c r="A112" s="37"/>
      <c r="B112" s="38"/>
      <c r="C112" s="121" t="s">
        <v>139</v>
      </c>
      <c r="D112" s="121"/>
      <c r="E112" s="121"/>
      <c r="F112" s="122"/>
      <c r="H112" s="40">
        <f>H113+H115+H120+H126</f>
        <v>144225883</v>
      </c>
      <c r="I112" s="40">
        <f t="shared" ref="I112:T112" si="36">I113+I115+I120+I126</f>
        <v>39801016</v>
      </c>
      <c r="J112" s="40">
        <f t="shared" si="36"/>
        <v>14531249</v>
      </c>
      <c r="K112" s="40">
        <f t="shared" si="36"/>
        <v>4679938</v>
      </c>
      <c r="L112" s="40">
        <f t="shared" si="36"/>
        <v>5960938</v>
      </c>
      <c r="M112" s="40">
        <f t="shared" si="36"/>
        <v>3021595</v>
      </c>
      <c r="N112" s="40">
        <f t="shared" si="36"/>
        <v>4204595</v>
      </c>
      <c r="O112" s="40">
        <f t="shared" si="36"/>
        <v>9004308</v>
      </c>
      <c r="P112" s="40">
        <f t="shared" si="36"/>
        <v>38904610</v>
      </c>
      <c r="Q112" s="40">
        <f t="shared" si="36"/>
        <v>15493713</v>
      </c>
      <c r="R112" s="40">
        <f t="shared" si="36"/>
        <v>4720591</v>
      </c>
      <c r="S112" s="40">
        <f t="shared" si="36"/>
        <v>1980682</v>
      </c>
      <c r="T112" s="40">
        <f t="shared" si="36"/>
        <v>1922648</v>
      </c>
    </row>
    <row r="113" spans="1:20" s="27" customFormat="1" ht="17.25" customHeight="1" x14ac:dyDescent="0.2">
      <c r="A113" s="37"/>
      <c r="B113" s="38"/>
      <c r="C113" s="62"/>
      <c r="D113" s="121" t="s">
        <v>140</v>
      </c>
      <c r="E113" s="121"/>
      <c r="F113" s="122"/>
      <c r="H113" s="40">
        <f>H114</f>
        <v>3647630</v>
      </c>
      <c r="I113" s="40">
        <f t="shared" ref="I113:T113" si="37">I114</f>
        <v>17120</v>
      </c>
      <c r="J113" s="40">
        <f t="shared" si="37"/>
        <v>239710</v>
      </c>
      <c r="K113" s="40">
        <f t="shared" si="37"/>
        <v>18210</v>
      </c>
      <c r="L113" s="40">
        <f t="shared" si="37"/>
        <v>77210</v>
      </c>
      <c r="M113" s="40">
        <f t="shared" si="37"/>
        <v>77210</v>
      </c>
      <c r="N113" s="40">
        <f t="shared" si="37"/>
        <v>77210</v>
      </c>
      <c r="O113" s="40">
        <f t="shared" si="37"/>
        <v>857210</v>
      </c>
      <c r="P113" s="40">
        <f t="shared" si="37"/>
        <v>2092910</v>
      </c>
      <c r="Q113" s="40">
        <f t="shared" si="37"/>
        <v>77210</v>
      </c>
      <c r="R113" s="40">
        <f t="shared" si="37"/>
        <v>77210</v>
      </c>
      <c r="S113" s="40">
        <f t="shared" si="37"/>
        <v>18210</v>
      </c>
      <c r="T113" s="40">
        <f t="shared" si="37"/>
        <v>18210</v>
      </c>
    </row>
    <row r="114" spans="1:20" s="27" customFormat="1" ht="30" customHeight="1" x14ac:dyDescent="0.2">
      <c r="A114" s="37"/>
      <c r="B114" s="38"/>
      <c r="C114" s="62"/>
      <c r="D114" s="49"/>
      <c r="E114" s="133" t="s">
        <v>141</v>
      </c>
      <c r="F114" s="134"/>
      <c r="H114" s="29">
        <f t="shared" si="23"/>
        <v>3647630</v>
      </c>
      <c r="I114" s="29">
        <v>17120</v>
      </c>
      <c r="J114" s="29">
        <v>239710</v>
      </c>
      <c r="K114" s="29">
        <v>18210</v>
      </c>
      <c r="L114" s="29">
        <v>77210</v>
      </c>
      <c r="M114" s="29">
        <v>77210</v>
      </c>
      <c r="N114" s="29">
        <v>77210</v>
      </c>
      <c r="O114" s="29">
        <v>857210</v>
      </c>
      <c r="P114" s="29">
        <v>2092910</v>
      </c>
      <c r="Q114" s="29">
        <v>77210</v>
      </c>
      <c r="R114" s="29">
        <v>77210</v>
      </c>
      <c r="S114" s="29">
        <v>18210</v>
      </c>
      <c r="T114" s="29">
        <v>18210</v>
      </c>
    </row>
    <row r="115" spans="1:20" s="27" customFormat="1" ht="18" customHeight="1" x14ac:dyDescent="0.2">
      <c r="A115" s="37"/>
      <c r="B115" s="38"/>
      <c r="C115" s="62"/>
      <c r="D115" s="121" t="s">
        <v>142</v>
      </c>
      <c r="E115" s="121"/>
      <c r="F115" s="122"/>
      <c r="H115" s="40">
        <f>SUM(H116:H119)</f>
        <v>118990057</v>
      </c>
      <c r="I115" s="40">
        <f t="shared" ref="I115:T115" si="38">SUM(I116:I119)</f>
        <v>33653010</v>
      </c>
      <c r="J115" s="40">
        <f t="shared" si="38"/>
        <v>12512627</v>
      </c>
      <c r="K115" s="40">
        <f t="shared" si="38"/>
        <v>3140369</v>
      </c>
      <c r="L115" s="40">
        <f t="shared" si="38"/>
        <v>2889489</v>
      </c>
      <c r="M115" s="40">
        <f t="shared" si="38"/>
        <v>2092523</v>
      </c>
      <c r="N115" s="40">
        <f t="shared" si="38"/>
        <v>2933360</v>
      </c>
      <c r="O115" s="40">
        <f t="shared" si="38"/>
        <v>7609374</v>
      </c>
      <c r="P115" s="40">
        <f t="shared" si="38"/>
        <v>33621816</v>
      </c>
      <c r="Q115" s="40">
        <f t="shared" si="38"/>
        <v>14071181</v>
      </c>
      <c r="R115" s="40">
        <f t="shared" si="38"/>
        <v>3475774</v>
      </c>
      <c r="S115" s="40">
        <f t="shared" si="38"/>
        <v>1666485</v>
      </c>
      <c r="T115" s="40">
        <f t="shared" si="38"/>
        <v>1324049</v>
      </c>
    </row>
    <row r="116" spans="1:20" s="27" customFormat="1" ht="48.75" customHeight="1" x14ac:dyDescent="0.2">
      <c r="A116" s="37"/>
      <c r="B116" s="38"/>
      <c r="C116" s="62"/>
      <c r="D116" s="49"/>
      <c r="E116" s="116" t="s">
        <v>143</v>
      </c>
      <c r="F116" s="117"/>
      <c r="H116" s="29">
        <f t="shared" si="23"/>
        <v>16024733</v>
      </c>
      <c r="I116" s="29">
        <v>1504984</v>
      </c>
      <c r="J116" s="29">
        <v>1325239</v>
      </c>
      <c r="K116" s="29">
        <v>1351958</v>
      </c>
      <c r="L116" s="29">
        <v>1199156</v>
      </c>
      <c r="M116" s="29">
        <v>1545697</v>
      </c>
      <c r="N116" s="29">
        <v>1410114</v>
      </c>
      <c r="O116" s="29">
        <v>1225330</v>
      </c>
      <c r="P116" s="29">
        <v>1339285</v>
      </c>
      <c r="Q116" s="29">
        <v>1587167</v>
      </c>
      <c r="R116" s="29">
        <v>1688421</v>
      </c>
      <c r="S116" s="29">
        <v>1214640</v>
      </c>
      <c r="T116" s="29">
        <v>632742</v>
      </c>
    </row>
    <row r="117" spans="1:20" s="27" customFormat="1" ht="33.75" customHeight="1" x14ac:dyDescent="0.2">
      <c r="A117" s="37"/>
      <c r="B117" s="38"/>
      <c r="C117" s="62"/>
      <c r="D117" s="49"/>
      <c r="E117" s="116" t="s">
        <v>144</v>
      </c>
      <c r="F117" s="117"/>
      <c r="H117" s="29">
        <f t="shared" si="23"/>
        <v>24935036</v>
      </c>
      <c r="I117" s="29">
        <v>2030892</v>
      </c>
      <c r="J117" s="29">
        <v>7611931</v>
      </c>
      <c r="K117" s="29">
        <v>1383892</v>
      </c>
      <c r="L117" s="29">
        <v>380203</v>
      </c>
      <c r="M117" s="29">
        <v>384517</v>
      </c>
      <c r="N117" s="29">
        <v>648511</v>
      </c>
      <c r="O117" s="29">
        <v>2057130</v>
      </c>
      <c r="P117" s="29">
        <v>7614925</v>
      </c>
      <c r="Q117" s="29">
        <v>1398963</v>
      </c>
      <c r="R117" s="29">
        <v>384179</v>
      </c>
      <c r="S117" s="29">
        <v>387021</v>
      </c>
      <c r="T117" s="29">
        <v>652872</v>
      </c>
    </row>
    <row r="118" spans="1:20" s="27" customFormat="1" ht="33.75" customHeight="1" x14ac:dyDescent="0.2">
      <c r="A118" s="47"/>
      <c r="B118" s="38"/>
      <c r="C118" s="62"/>
      <c r="D118" s="49"/>
      <c r="E118" s="116" t="s">
        <v>0</v>
      </c>
      <c r="F118" s="117"/>
      <c r="H118" s="29">
        <f t="shared" si="23"/>
        <v>50819335</v>
      </c>
      <c r="I118" s="29">
        <v>18312828</v>
      </c>
      <c r="J118" s="29">
        <v>2112303</v>
      </c>
      <c r="K118" s="29">
        <v>344210</v>
      </c>
      <c r="L118" s="29">
        <v>1274287</v>
      </c>
      <c r="M118" s="29">
        <v>87178</v>
      </c>
      <c r="N118" s="29">
        <v>581944</v>
      </c>
      <c r="O118" s="29">
        <v>4143542</v>
      </c>
      <c r="P118" s="29">
        <v>17686806</v>
      </c>
      <c r="Q118" s="29">
        <v>4924020</v>
      </c>
      <c r="R118" s="29">
        <v>1263939</v>
      </c>
      <c r="S118" s="29">
        <v>57624</v>
      </c>
      <c r="T118" s="29">
        <v>30654</v>
      </c>
    </row>
    <row r="119" spans="1:20" s="27" customFormat="1" ht="36" customHeight="1" x14ac:dyDescent="0.2">
      <c r="A119" s="63"/>
      <c r="B119" s="60"/>
      <c r="C119" s="64"/>
      <c r="D119" s="65"/>
      <c r="E119" s="131" t="s">
        <v>1</v>
      </c>
      <c r="F119" s="132"/>
      <c r="H119" s="29">
        <f t="shared" si="23"/>
        <v>27210953</v>
      </c>
      <c r="I119" s="29">
        <v>11804306</v>
      </c>
      <c r="J119" s="29">
        <v>1463154</v>
      </c>
      <c r="K119" s="29">
        <v>60309</v>
      </c>
      <c r="L119" s="29">
        <v>35843</v>
      </c>
      <c r="M119" s="29">
        <v>75131</v>
      </c>
      <c r="N119" s="29">
        <v>292791</v>
      </c>
      <c r="O119" s="29">
        <v>183372</v>
      </c>
      <c r="P119" s="29">
        <v>6980800</v>
      </c>
      <c r="Q119" s="29">
        <v>6161031</v>
      </c>
      <c r="R119" s="29">
        <v>139235</v>
      </c>
      <c r="S119" s="29">
        <v>7200</v>
      </c>
      <c r="T119" s="29">
        <v>7781</v>
      </c>
    </row>
    <row r="120" spans="1:20" s="27" customFormat="1" ht="18" customHeight="1" x14ac:dyDescent="0.2">
      <c r="A120" s="37"/>
      <c r="B120" s="38"/>
      <c r="C120" s="62"/>
      <c r="D120" s="121" t="s">
        <v>145</v>
      </c>
      <c r="E120" s="121"/>
      <c r="F120" s="122"/>
      <c r="H120" s="40">
        <f>SUM(H121:H125)</f>
        <v>13419998</v>
      </c>
      <c r="I120" s="40">
        <f t="shared" ref="I120:T120" si="39">SUM(I121:I125)</f>
        <v>5851391</v>
      </c>
      <c r="J120" s="40">
        <f t="shared" si="39"/>
        <v>562222</v>
      </c>
      <c r="K120" s="40">
        <f t="shared" si="39"/>
        <v>218570</v>
      </c>
      <c r="L120" s="40">
        <f t="shared" si="39"/>
        <v>2401464</v>
      </c>
      <c r="M120" s="40">
        <f t="shared" si="39"/>
        <v>186969</v>
      </c>
      <c r="N120" s="40">
        <f t="shared" si="39"/>
        <v>260651</v>
      </c>
      <c r="O120" s="40">
        <f t="shared" si="39"/>
        <v>53326</v>
      </c>
      <c r="P120" s="40">
        <f t="shared" si="39"/>
        <v>2950936</v>
      </c>
      <c r="Q120" s="40">
        <f t="shared" si="39"/>
        <v>285414</v>
      </c>
      <c r="R120" s="40">
        <f t="shared" si="39"/>
        <v>191571</v>
      </c>
      <c r="S120" s="40">
        <f t="shared" si="39"/>
        <v>95148</v>
      </c>
      <c r="T120" s="40">
        <f t="shared" si="39"/>
        <v>362336</v>
      </c>
    </row>
    <row r="121" spans="1:20" s="27" customFormat="1" ht="18" customHeight="1" x14ac:dyDescent="0.2">
      <c r="A121" s="37"/>
      <c r="B121" s="41"/>
      <c r="C121" s="62"/>
      <c r="D121" s="49"/>
      <c r="E121" s="55" t="s">
        <v>146</v>
      </c>
      <c r="F121" s="56"/>
      <c r="H121" s="29">
        <f t="shared" si="23"/>
        <v>1484492</v>
      </c>
      <c r="I121" s="29">
        <v>488060</v>
      </c>
      <c r="J121" s="29">
        <v>86928</v>
      </c>
      <c r="K121" s="29">
        <v>83772</v>
      </c>
      <c r="L121" s="29">
        <v>62172</v>
      </c>
      <c r="M121" s="29">
        <v>48432</v>
      </c>
      <c r="N121" s="29">
        <v>47632</v>
      </c>
      <c r="O121" s="29">
        <v>7920</v>
      </c>
      <c r="P121" s="29">
        <v>494000</v>
      </c>
      <c r="Q121" s="29">
        <v>84552</v>
      </c>
      <c r="R121" s="29">
        <v>40512</v>
      </c>
      <c r="S121" s="29">
        <v>40512</v>
      </c>
      <c r="T121" s="30">
        <v>0</v>
      </c>
    </row>
    <row r="122" spans="1:20" s="27" customFormat="1" ht="18" customHeight="1" x14ac:dyDescent="0.2">
      <c r="A122" s="23"/>
      <c r="B122" s="66"/>
      <c r="C122" s="66"/>
      <c r="D122" s="66"/>
      <c r="E122" s="67" t="s">
        <v>147</v>
      </c>
      <c r="F122" s="68"/>
      <c r="H122" s="29">
        <f t="shared" si="23"/>
        <v>671289</v>
      </c>
      <c r="I122" s="29">
        <v>3784</v>
      </c>
      <c r="J122" s="30">
        <v>0</v>
      </c>
      <c r="K122" s="30">
        <v>0</v>
      </c>
      <c r="L122" s="29">
        <v>141265</v>
      </c>
      <c r="M122" s="29">
        <v>13517</v>
      </c>
      <c r="N122" s="29">
        <v>27875</v>
      </c>
      <c r="O122" s="29">
        <v>23860</v>
      </c>
      <c r="P122" s="29">
        <v>149872</v>
      </c>
      <c r="Q122" s="29">
        <v>4163</v>
      </c>
      <c r="R122" s="29">
        <v>24229</v>
      </c>
      <c r="S122" s="29">
        <v>15345</v>
      </c>
      <c r="T122" s="29">
        <v>267379</v>
      </c>
    </row>
    <row r="123" spans="1:20" s="27" customFormat="1" ht="18" customHeight="1" x14ac:dyDescent="0.2">
      <c r="A123" s="37"/>
      <c r="B123" s="38"/>
      <c r="C123" s="41"/>
      <c r="D123" s="41"/>
      <c r="E123" s="55" t="s">
        <v>148</v>
      </c>
      <c r="F123" s="56"/>
      <c r="H123" s="29">
        <f t="shared" si="23"/>
        <v>847000</v>
      </c>
      <c r="I123" s="29">
        <v>151500</v>
      </c>
      <c r="J123" s="29">
        <v>70500</v>
      </c>
      <c r="K123" s="29">
        <v>80500</v>
      </c>
      <c r="L123" s="29">
        <v>45000</v>
      </c>
      <c r="M123" s="29">
        <v>5000</v>
      </c>
      <c r="N123" s="29">
        <v>9500</v>
      </c>
      <c r="O123" s="29">
        <v>10000</v>
      </c>
      <c r="P123" s="29">
        <v>211000</v>
      </c>
      <c r="Q123" s="29">
        <v>90500</v>
      </c>
      <c r="R123" s="29">
        <v>115500</v>
      </c>
      <c r="S123" s="29">
        <v>18000</v>
      </c>
      <c r="T123" s="29">
        <v>40000</v>
      </c>
    </row>
    <row r="124" spans="1:20" s="27" customFormat="1" ht="38.25" customHeight="1" x14ac:dyDescent="0.2">
      <c r="A124" s="37"/>
      <c r="B124" s="38"/>
      <c r="C124" s="62"/>
      <c r="D124" s="49"/>
      <c r="E124" s="116" t="s">
        <v>10</v>
      </c>
      <c r="F124" s="117"/>
      <c r="H124" s="29">
        <f t="shared" si="23"/>
        <v>8475532</v>
      </c>
      <c r="I124" s="29">
        <v>4827378</v>
      </c>
      <c r="J124" s="29">
        <v>400528</v>
      </c>
      <c r="K124" s="29">
        <v>45032</v>
      </c>
      <c r="L124" s="29">
        <v>1809572</v>
      </c>
      <c r="M124" s="29">
        <v>110754</v>
      </c>
      <c r="N124" s="29">
        <v>171378</v>
      </c>
      <c r="O124" s="29">
        <v>2280</v>
      </c>
      <c r="P124" s="29">
        <v>1027919</v>
      </c>
      <c r="Q124" s="29">
        <v>10911</v>
      </c>
      <c r="R124" s="29">
        <v>7064</v>
      </c>
      <c r="S124" s="29">
        <v>12025</v>
      </c>
      <c r="T124" s="29">
        <v>50691</v>
      </c>
    </row>
    <row r="125" spans="1:20" s="27" customFormat="1" ht="33" customHeight="1" x14ac:dyDescent="0.2">
      <c r="A125" s="37"/>
      <c r="B125" s="38"/>
      <c r="C125" s="62"/>
      <c r="D125" s="49"/>
      <c r="E125" s="116" t="s">
        <v>149</v>
      </c>
      <c r="F125" s="117"/>
      <c r="H125" s="29">
        <f t="shared" si="23"/>
        <v>1941685</v>
      </c>
      <c r="I125" s="29">
        <v>380669</v>
      </c>
      <c r="J125" s="29">
        <v>4266</v>
      </c>
      <c r="K125" s="29">
        <v>9266</v>
      </c>
      <c r="L125" s="29">
        <v>343455</v>
      </c>
      <c r="M125" s="29">
        <v>9266</v>
      </c>
      <c r="N125" s="29">
        <v>4266</v>
      </c>
      <c r="O125" s="29">
        <v>9266</v>
      </c>
      <c r="P125" s="29">
        <v>1068145</v>
      </c>
      <c r="Q125" s="29">
        <v>95288</v>
      </c>
      <c r="R125" s="29">
        <v>4266</v>
      </c>
      <c r="S125" s="29">
        <v>9266</v>
      </c>
      <c r="T125" s="29">
        <v>4266</v>
      </c>
    </row>
    <row r="126" spans="1:20" s="27" customFormat="1" ht="32.25" customHeight="1" x14ac:dyDescent="0.2">
      <c r="A126" s="37"/>
      <c r="B126" s="38"/>
      <c r="C126" s="62"/>
      <c r="D126" s="121" t="s">
        <v>150</v>
      </c>
      <c r="E126" s="121"/>
      <c r="F126" s="122"/>
      <c r="H126" s="40">
        <f>SUM(H127:H136)</f>
        <v>8168198</v>
      </c>
      <c r="I126" s="40">
        <f t="shared" ref="I126:T126" si="40">SUM(I127:I136)</f>
        <v>279495</v>
      </c>
      <c r="J126" s="40">
        <f t="shared" si="40"/>
        <v>1216690</v>
      </c>
      <c r="K126" s="40">
        <f t="shared" si="40"/>
        <v>1302789</v>
      </c>
      <c r="L126" s="40">
        <f t="shared" si="40"/>
        <v>592775</v>
      </c>
      <c r="M126" s="40">
        <f t="shared" si="40"/>
        <v>664893</v>
      </c>
      <c r="N126" s="40">
        <f t="shared" si="40"/>
        <v>933374</v>
      </c>
      <c r="O126" s="40">
        <f t="shared" si="40"/>
        <v>484398</v>
      </c>
      <c r="P126" s="40">
        <f t="shared" si="40"/>
        <v>238948</v>
      </c>
      <c r="Q126" s="40">
        <f t="shared" si="40"/>
        <v>1059908</v>
      </c>
      <c r="R126" s="40">
        <f t="shared" si="40"/>
        <v>976036</v>
      </c>
      <c r="S126" s="40">
        <f t="shared" si="40"/>
        <v>200839</v>
      </c>
      <c r="T126" s="40">
        <f t="shared" si="40"/>
        <v>218053</v>
      </c>
    </row>
    <row r="127" spans="1:20" s="27" customFormat="1" ht="18" customHeight="1" x14ac:dyDescent="0.2">
      <c r="A127" s="37"/>
      <c r="B127" s="38"/>
      <c r="C127" s="62"/>
      <c r="D127" s="43"/>
      <c r="E127" s="55" t="s">
        <v>2</v>
      </c>
      <c r="F127" s="69"/>
      <c r="H127" s="29">
        <f t="shared" si="23"/>
        <v>2319227</v>
      </c>
      <c r="I127" s="29">
        <v>152302</v>
      </c>
      <c r="J127" s="29">
        <v>348467</v>
      </c>
      <c r="K127" s="29">
        <v>404368</v>
      </c>
      <c r="L127" s="29">
        <v>154341</v>
      </c>
      <c r="M127" s="29">
        <v>156855</v>
      </c>
      <c r="N127" s="29">
        <v>264112</v>
      </c>
      <c r="O127" s="29">
        <v>140220</v>
      </c>
      <c r="P127" s="29">
        <v>50143</v>
      </c>
      <c r="Q127" s="29">
        <v>330374</v>
      </c>
      <c r="R127" s="29">
        <v>166930</v>
      </c>
      <c r="S127" s="29">
        <v>67759</v>
      </c>
      <c r="T127" s="29">
        <v>83356</v>
      </c>
    </row>
    <row r="128" spans="1:20" s="27" customFormat="1" ht="18" customHeight="1" x14ac:dyDescent="0.2">
      <c r="A128" s="37"/>
      <c r="B128" s="38"/>
      <c r="C128" s="62"/>
      <c r="D128" s="43"/>
      <c r="E128" s="55" t="s">
        <v>3</v>
      </c>
      <c r="F128" s="69"/>
      <c r="H128" s="29">
        <f t="shared" si="23"/>
        <v>1104743</v>
      </c>
      <c r="I128" s="29">
        <v>21517</v>
      </c>
      <c r="J128" s="29">
        <v>165884</v>
      </c>
      <c r="K128" s="29">
        <v>140219</v>
      </c>
      <c r="L128" s="29">
        <v>88595</v>
      </c>
      <c r="M128" s="29">
        <v>95858</v>
      </c>
      <c r="N128" s="29">
        <v>120516</v>
      </c>
      <c r="O128" s="29">
        <v>93340</v>
      </c>
      <c r="P128" s="29">
        <v>71930</v>
      </c>
      <c r="Q128" s="29">
        <v>194346</v>
      </c>
      <c r="R128" s="29">
        <v>71879</v>
      </c>
      <c r="S128" s="29">
        <v>27217</v>
      </c>
      <c r="T128" s="29">
        <v>13442</v>
      </c>
    </row>
    <row r="129" spans="1:20" s="27" customFormat="1" ht="18" customHeight="1" x14ac:dyDescent="0.2">
      <c r="A129" s="37"/>
      <c r="B129" s="38"/>
      <c r="C129" s="62"/>
      <c r="D129" s="43"/>
      <c r="E129" s="55" t="s">
        <v>4</v>
      </c>
      <c r="F129" s="69"/>
      <c r="H129" s="29">
        <f t="shared" si="23"/>
        <v>759496</v>
      </c>
      <c r="I129" s="29">
        <v>19209</v>
      </c>
      <c r="J129" s="29">
        <v>172608</v>
      </c>
      <c r="K129" s="29">
        <v>88573</v>
      </c>
      <c r="L129" s="29">
        <v>62483</v>
      </c>
      <c r="M129" s="29">
        <v>52089</v>
      </c>
      <c r="N129" s="29">
        <v>107367</v>
      </c>
      <c r="O129" s="29">
        <v>53767</v>
      </c>
      <c r="P129" s="29">
        <v>55348</v>
      </c>
      <c r="Q129" s="29">
        <v>11899</v>
      </c>
      <c r="R129" s="29">
        <v>49585</v>
      </c>
      <c r="S129" s="29">
        <v>39457</v>
      </c>
      <c r="T129" s="29">
        <v>47111</v>
      </c>
    </row>
    <row r="130" spans="1:20" s="27" customFormat="1" ht="18" customHeight="1" x14ac:dyDescent="0.2">
      <c r="A130" s="37"/>
      <c r="B130" s="38"/>
      <c r="C130" s="62"/>
      <c r="D130" s="43"/>
      <c r="E130" s="55" t="s">
        <v>5</v>
      </c>
      <c r="F130" s="69"/>
      <c r="H130" s="29">
        <f t="shared" si="23"/>
        <v>976763</v>
      </c>
      <c r="I130" s="29">
        <v>37742</v>
      </c>
      <c r="J130" s="29">
        <v>92613</v>
      </c>
      <c r="K130" s="29">
        <v>77399</v>
      </c>
      <c r="L130" s="29">
        <v>65703</v>
      </c>
      <c r="M130" s="29">
        <v>58194</v>
      </c>
      <c r="N130" s="29">
        <v>127446</v>
      </c>
      <c r="O130" s="29">
        <v>81386</v>
      </c>
      <c r="P130" s="29">
        <v>22538</v>
      </c>
      <c r="Q130" s="29">
        <v>250374</v>
      </c>
      <c r="R130" s="29">
        <v>87910</v>
      </c>
      <c r="S130" s="29">
        <v>32071</v>
      </c>
      <c r="T130" s="29">
        <v>43387</v>
      </c>
    </row>
    <row r="131" spans="1:20" s="27" customFormat="1" ht="18" customHeight="1" x14ac:dyDescent="0.2">
      <c r="A131" s="37"/>
      <c r="B131" s="38"/>
      <c r="C131" s="62"/>
      <c r="D131" s="43"/>
      <c r="E131" s="55" t="s">
        <v>6</v>
      </c>
      <c r="F131" s="69"/>
      <c r="H131" s="29">
        <f t="shared" si="23"/>
        <v>1581654</v>
      </c>
      <c r="I131" s="29">
        <v>15529</v>
      </c>
      <c r="J131" s="29">
        <v>228235</v>
      </c>
      <c r="K131" s="29">
        <v>291886</v>
      </c>
      <c r="L131" s="29">
        <v>161896</v>
      </c>
      <c r="M131" s="29">
        <v>172075</v>
      </c>
      <c r="N131" s="29">
        <v>197988</v>
      </c>
      <c r="O131" s="29">
        <v>13168</v>
      </c>
      <c r="P131" s="29">
        <v>4136</v>
      </c>
      <c r="Q131" s="29">
        <v>16754</v>
      </c>
      <c r="R131" s="29">
        <v>451619</v>
      </c>
      <c r="S131" s="29">
        <v>24114</v>
      </c>
      <c r="T131" s="29">
        <v>4254</v>
      </c>
    </row>
    <row r="132" spans="1:20" s="27" customFormat="1" ht="18" customHeight="1" x14ac:dyDescent="0.2">
      <c r="A132" s="37"/>
      <c r="B132" s="38"/>
      <c r="C132" s="62"/>
      <c r="D132" s="43"/>
      <c r="E132" s="55" t="s">
        <v>7</v>
      </c>
      <c r="F132" s="69"/>
      <c r="H132" s="29">
        <f t="shared" si="23"/>
        <v>189200</v>
      </c>
      <c r="I132" s="29">
        <v>15753</v>
      </c>
      <c r="J132" s="29">
        <v>18596</v>
      </c>
      <c r="K132" s="29">
        <v>18622</v>
      </c>
      <c r="L132" s="29">
        <v>12110</v>
      </c>
      <c r="M132" s="29">
        <v>12575</v>
      </c>
      <c r="N132" s="29">
        <v>26531</v>
      </c>
      <c r="O132" s="29">
        <v>10869</v>
      </c>
      <c r="P132" s="29">
        <v>16626</v>
      </c>
      <c r="Q132" s="29">
        <v>20273</v>
      </c>
      <c r="R132" s="29">
        <v>16706</v>
      </c>
      <c r="S132" s="29">
        <v>1755</v>
      </c>
      <c r="T132" s="29">
        <v>18784</v>
      </c>
    </row>
    <row r="133" spans="1:20" s="27" customFormat="1" ht="18" customHeight="1" x14ac:dyDescent="0.2">
      <c r="A133" s="25"/>
      <c r="B133" s="38"/>
      <c r="C133" s="38"/>
      <c r="D133" s="49"/>
      <c r="E133" s="55" t="s">
        <v>8</v>
      </c>
      <c r="F133" s="56"/>
      <c r="H133" s="29">
        <f t="shared" si="23"/>
        <v>209401</v>
      </c>
      <c r="I133" s="29">
        <v>7580</v>
      </c>
      <c r="J133" s="29">
        <v>10231</v>
      </c>
      <c r="K133" s="29">
        <v>79882</v>
      </c>
      <c r="L133" s="29">
        <v>10690</v>
      </c>
      <c r="M133" s="29">
        <v>11518</v>
      </c>
      <c r="N133" s="29">
        <v>26803</v>
      </c>
      <c r="O133" s="29">
        <v>12643</v>
      </c>
      <c r="P133" s="30">
        <v>0</v>
      </c>
      <c r="Q133" s="29">
        <v>42248</v>
      </c>
      <c r="R133" s="29">
        <v>7806</v>
      </c>
      <c r="S133" s="30">
        <v>0</v>
      </c>
      <c r="T133" s="30">
        <v>0</v>
      </c>
    </row>
    <row r="134" spans="1:20" s="27" customFormat="1" ht="18" customHeight="1" x14ac:dyDescent="0.2">
      <c r="A134" s="25"/>
      <c r="B134" s="38"/>
      <c r="C134" s="38"/>
      <c r="D134" s="49"/>
      <c r="E134" s="55" t="s">
        <v>151</v>
      </c>
      <c r="F134" s="56"/>
      <c r="H134" s="29">
        <f t="shared" si="23"/>
        <v>479050</v>
      </c>
      <c r="I134" s="29">
        <v>2316</v>
      </c>
      <c r="J134" s="29">
        <v>143198</v>
      </c>
      <c r="K134" s="29">
        <v>29412</v>
      </c>
      <c r="L134" s="29">
        <v>15270</v>
      </c>
      <c r="M134" s="29">
        <v>6475</v>
      </c>
      <c r="N134" s="29">
        <v>19502</v>
      </c>
      <c r="O134" s="29">
        <v>46738</v>
      </c>
      <c r="P134" s="30">
        <v>4926</v>
      </c>
      <c r="Q134" s="29">
        <v>188439</v>
      </c>
      <c r="R134" s="29">
        <v>8207</v>
      </c>
      <c r="S134" s="29">
        <v>7657</v>
      </c>
      <c r="T134" s="29">
        <v>6910</v>
      </c>
    </row>
    <row r="135" spans="1:20" s="27" customFormat="1" ht="18" customHeight="1" x14ac:dyDescent="0.2">
      <c r="A135" s="37"/>
      <c r="B135" s="38"/>
      <c r="C135" s="38"/>
      <c r="D135" s="49"/>
      <c r="E135" s="55" t="s">
        <v>152</v>
      </c>
      <c r="F135" s="56"/>
      <c r="H135" s="29">
        <f t="shared" si="23"/>
        <v>328167</v>
      </c>
      <c r="I135" s="29">
        <v>7401</v>
      </c>
      <c r="J135" s="29">
        <v>24719</v>
      </c>
      <c r="K135" s="29">
        <v>162457</v>
      </c>
      <c r="L135" s="29">
        <v>11716</v>
      </c>
      <c r="M135" s="29">
        <v>19803</v>
      </c>
      <c r="N135" s="29">
        <v>9558</v>
      </c>
      <c r="O135" s="29">
        <v>23561</v>
      </c>
      <c r="P135" s="30">
        <v>13301</v>
      </c>
      <c r="Q135" s="29">
        <v>5201</v>
      </c>
      <c r="R135" s="29">
        <v>49124</v>
      </c>
      <c r="S135" s="29">
        <v>663</v>
      </c>
      <c r="T135" s="29">
        <v>663</v>
      </c>
    </row>
    <row r="136" spans="1:20" s="27" customFormat="1" ht="18" customHeight="1" x14ac:dyDescent="0.2">
      <c r="A136" s="37"/>
      <c r="B136" s="26"/>
      <c r="C136" s="38"/>
      <c r="D136" s="49"/>
      <c r="E136" s="55" t="s">
        <v>153</v>
      </c>
      <c r="F136" s="56"/>
      <c r="H136" s="29">
        <f t="shared" si="23"/>
        <v>220497</v>
      </c>
      <c r="I136" s="29">
        <v>146</v>
      </c>
      <c r="J136" s="29">
        <v>12139</v>
      </c>
      <c r="K136" s="29">
        <v>9971</v>
      </c>
      <c r="L136" s="29">
        <v>9971</v>
      </c>
      <c r="M136" s="29">
        <v>79451</v>
      </c>
      <c r="N136" s="29">
        <v>33551</v>
      </c>
      <c r="O136" s="29">
        <v>8706</v>
      </c>
      <c r="P136" s="30">
        <v>0</v>
      </c>
      <c r="Q136" s="30">
        <v>0</v>
      </c>
      <c r="R136" s="30">
        <v>66270</v>
      </c>
      <c r="S136" s="30">
        <v>146</v>
      </c>
      <c r="T136" s="29">
        <v>146</v>
      </c>
    </row>
    <row r="137" spans="1:20" s="34" customFormat="1" ht="17.25" customHeight="1" x14ac:dyDescent="0.2">
      <c r="A137" s="70"/>
      <c r="B137" s="33"/>
      <c r="C137" s="121" t="s">
        <v>154</v>
      </c>
      <c r="D137" s="121"/>
      <c r="E137" s="121"/>
      <c r="F137" s="122"/>
      <c r="H137" s="35">
        <f t="shared" si="23"/>
        <v>1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1</v>
      </c>
    </row>
    <row r="138" spans="1:20" s="34" customFormat="1" ht="21" customHeight="1" x14ac:dyDescent="0.2">
      <c r="A138" s="70"/>
      <c r="B138" s="43"/>
      <c r="C138" s="121" t="s">
        <v>155</v>
      </c>
      <c r="D138" s="121"/>
      <c r="E138" s="121"/>
      <c r="F138" s="122"/>
      <c r="H138" s="35">
        <f t="shared" ref="H138:H139" si="41">SUM(I138:T138)</f>
        <v>24767360</v>
      </c>
      <c r="I138" s="35">
        <v>2834557</v>
      </c>
      <c r="J138" s="35">
        <v>2642656</v>
      </c>
      <c r="K138" s="35">
        <v>3197376</v>
      </c>
      <c r="L138" s="35">
        <v>2878709</v>
      </c>
      <c r="M138" s="35">
        <v>2501563</v>
      </c>
      <c r="N138" s="35">
        <v>2442823</v>
      </c>
      <c r="O138" s="35">
        <v>2627760</v>
      </c>
      <c r="P138" s="35">
        <v>2317077</v>
      </c>
      <c r="Q138" s="35">
        <v>2241624</v>
      </c>
      <c r="R138" s="35">
        <v>87823</v>
      </c>
      <c r="S138" s="35">
        <v>83050</v>
      </c>
      <c r="T138" s="35">
        <v>912342</v>
      </c>
    </row>
    <row r="139" spans="1:20" s="34" customFormat="1" ht="69" customHeight="1" x14ac:dyDescent="0.2">
      <c r="A139" s="70"/>
      <c r="B139" s="43"/>
      <c r="C139" s="121" t="s">
        <v>156</v>
      </c>
      <c r="D139" s="121"/>
      <c r="E139" s="121"/>
      <c r="F139" s="122"/>
      <c r="H139" s="36">
        <f t="shared" si="41"/>
        <v>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5">
        <v>1</v>
      </c>
    </row>
    <row r="140" spans="1:20" s="27" customFormat="1" ht="12.75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s="71" customFormat="1" ht="18" customHeight="1" x14ac:dyDescent="0.2">
      <c r="A141" s="23"/>
      <c r="B141" s="123" t="s">
        <v>157</v>
      </c>
      <c r="C141" s="123"/>
      <c r="D141" s="123"/>
      <c r="E141" s="123"/>
      <c r="F141" s="124"/>
      <c r="H141" s="72">
        <f>H142</f>
        <v>116531800</v>
      </c>
      <c r="I141" s="72">
        <f t="shared" ref="I141:T141" si="42">I142</f>
        <v>9859115</v>
      </c>
      <c r="J141" s="72">
        <f t="shared" si="42"/>
        <v>9064026</v>
      </c>
      <c r="K141" s="72">
        <f t="shared" si="42"/>
        <v>9683061</v>
      </c>
      <c r="L141" s="72">
        <f t="shared" si="42"/>
        <v>11755974</v>
      </c>
      <c r="M141" s="72">
        <f t="shared" si="42"/>
        <v>9859116</v>
      </c>
      <c r="N141" s="72">
        <f t="shared" si="42"/>
        <v>9029951</v>
      </c>
      <c r="O141" s="72">
        <f t="shared" si="42"/>
        <v>9683061</v>
      </c>
      <c r="P141" s="72">
        <f t="shared" si="42"/>
        <v>8978838</v>
      </c>
      <c r="Q141" s="72">
        <f t="shared" si="42"/>
        <v>8655123</v>
      </c>
      <c r="R141" s="72">
        <f t="shared" si="42"/>
        <v>8626727</v>
      </c>
      <c r="S141" s="72">
        <f t="shared" si="42"/>
        <v>9541080</v>
      </c>
      <c r="T141" s="72">
        <f t="shared" si="42"/>
        <v>11795728</v>
      </c>
    </row>
    <row r="142" spans="1:20" s="27" customFormat="1" ht="23.25" customHeight="1" x14ac:dyDescent="0.2">
      <c r="A142" s="37"/>
      <c r="B142" s="73"/>
      <c r="C142" s="127" t="s">
        <v>158</v>
      </c>
      <c r="D142" s="127"/>
      <c r="E142" s="127"/>
      <c r="F142" s="128"/>
      <c r="H142" s="74">
        <f>SUM(H143:H144)</f>
        <v>116531800</v>
      </c>
      <c r="I142" s="74">
        <f t="shared" ref="I142:T142" si="43">SUM(I143:I144)</f>
        <v>9859115</v>
      </c>
      <c r="J142" s="74">
        <f t="shared" si="43"/>
        <v>9064026</v>
      </c>
      <c r="K142" s="74">
        <f t="shared" si="43"/>
        <v>9683061</v>
      </c>
      <c r="L142" s="74">
        <f t="shared" si="43"/>
        <v>11755974</v>
      </c>
      <c r="M142" s="74">
        <f t="shared" si="43"/>
        <v>9859116</v>
      </c>
      <c r="N142" s="74">
        <f t="shared" si="43"/>
        <v>9029951</v>
      </c>
      <c r="O142" s="74">
        <f t="shared" si="43"/>
        <v>9683061</v>
      </c>
      <c r="P142" s="74">
        <f t="shared" si="43"/>
        <v>8978838</v>
      </c>
      <c r="Q142" s="74">
        <f t="shared" si="43"/>
        <v>8655123</v>
      </c>
      <c r="R142" s="74">
        <f t="shared" si="43"/>
        <v>8626727</v>
      </c>
      <c r="S142" s="74">
        <f t="shared" si="43"/>
        <v>9541080</v>
      </c>
      <c r="T142" s="74">
        <f t="shared" si="43"/>
        <v>11795728</v>
      </c>
    </row>
    <row r="143" spans="1:20" s="27" customFormat="1" ht="51" customHeight="1" x14ac:dyDescent="0.2">
      <c r="A143" s="37"/>
      <c r="B143" s="73"/>
      <c r="C143" s="75"/>
      <c r="D143" s="129" t="s">
        <v>159</v>
      </c>
      <c r="E143" s="129"/>
      <c r="F143" s="130"/>
      <c r="H143" s="29">
        <f>SUM(I143:T143)</f>
        <v>116531800</v>
      </c>
      <c r="I143" s="29">
        <v>9859115</v>
      </c>
      <c r="J143" s="29">
        <v>9064026</v>
      </c>
      <c r="K143" s="29">
        <v>9683061</v>
      </c>
      <c r="L143" s="29">
        <v>11755974</v>
      </c>
      <c r="M143" s="29">
        <v>9859116</v>
      </c>
      <c r="N143" s="29">
        <v>9029951</v>
      </c>
      <c r="O143" s="29">
        <v>9683061</v>
      </c>
      <c r="P143" s="29">
        <v>8978838</v>
      </c>
      <c r="Q143" s="29">
        <v>8655123</v>
      </c>
      <c r="R143" s="29">
        <v>8626727</v>
      </c>
      <c r="S143" s="29">
        <v>9541080</v>
      </c>
      <c r="T143" s="29">
        <v>11795728</v>
      </c>
    </row>
    <row r="144" spans="1:20" s="27" customFormat="1" ht="22.5" customHeight="1" x14ac:dyDescent="0.2">
      <c r="A144" s="37"/>
      <c r="B144" s="73"/>
      <c r="C144" s="75"/>
      <c r="D144" s="116" t="s">
        <v>160</v>
      </c>
      <c r="E144" s="116"/>
      <c r="F144" s="117"/>
      <c r="H144" s="30">
        <f t="shared" ref="H144:H194" si="44">SUM(I144:T144)</f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</row>
    <row r="145" spans="1:20" s="27" customFormat="1" ht="69.75" customHeight="1" x14ac:dyDescent="0.2">
      <c r="A145" s="37"/>
      <c r="B145" s="73"/>
      <c r="C145" s="121" t="s">
        <v>161</v>
      </c>
      <c r="D145" s="121"/>
      <c r="E145" s="121"/>
      <c r="F145" s="122"/>
      <c r="H145" s="30">
        <f t="shared" si="44"/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</row>
    <row r="146" spans="1:20" s="27" customFormat="1" ht="12.75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s="71" customFormat="1" ht="18.75" customHeight="1" x14ac:dyDescent="0.2">
      <c r="A147" s="23"/>
      <c r="B147" s="123" t="s">
        <v>162</v>
      </c>
      <c r="C147" s="123"/>
      <c r="D147" s="123"/>
      <c r="E147" s="123"/>
      <c r="F147" s="124"/>
      <c r="H147" s="76">
        <f>H148+H153+H154+H155</f>
        <v>17457284</v>
      </c>
      <c r="I147" s="76">
        <f t="shared" ref="I147:T147" si="45">I148+I153+I154+I155</f>
        <v>161825</v>
      </c>
      <c r="J147" s="76">
        <f t="shared" si="45"/>
        <v>1367754</v>
      </c>
      <c r="K147" s="76">
        <f t="shared" si="45"/>
        <v>1869982</v>
      </c>
      <c r="L147" s="76">
        <f t="shared" si="45"/>
        <v>1326328</v>
      </c>
      <c r="M147" s="76">
        <f t="shared" si="45"/>
        <v>4055841</v>
      </c>
      <c r="N147" s="76">
        <f t="shared" si="45"/>
        <v>3756945</v>
      </c>
      <c r="O147" s="76">
        <f t="shared" si="45"/>
        <v>1602530</v>
      </c>
      <c r="P147" s="76">
        <f t="shared" si="45"/>
        <v>1099341</v>
      </c>
      <c r="Q147" s="76">
        <f t="shared" si="45"/>
        <v>1796265</v>
      </c>
      <c r="R147" s="76">
        <f t="shared" si="45"/>
        <v>313631</v>
      </c>
      <c r="S147" s="76">
        <f t="shared" si="45"/>
        <v>51442</v>
      </c>
      <c r="T147" s="76">
        <f t="shared" si="45"/>
        <v>55400</v>
      </c>
    </row>
    <row r="148" spans="1:20" ht="18.75" customHeight="1" x14ac:dyDescent="0.2">
      <c r="A148" s="37"/>
      <c r="B148" s="38"/>
      <c r="C148" s="121" t="s">
        <v>163</v>
      </c>
      <c r="D148" s="121"/>
      <c r="E148" s="121"/>
      <c r="F148" s="122"/>
      <c r="H148" s="77">
        <f>SUM(H149:H152)</f>
        <v>17362190</v>
      </c>
      <c r="I148" s="77">
        <f t="shared" ref="I148:T148" si="46">SUM(I149:I152)</f>
        <v>161661</v>
      </c>
      <c r="J148" s="77">
        <f t="shared" si="46"/>
        <v>1367418</v>
      </c>
      <c r="K148" s="77">
        <f t="shared" si="46"/>
        <v>1863308</v>
      </c>
      <c r="L148" s="77">
        <f t="shared" si="46"/>
        <v>1317457</v>
      </c>
      <c r="M148" s="77">
        <f t="shared" si="46"/>
        <v>4043402</v>
      </c>
      <c r="N148" s="77">
        <f t="shared" si="46"/>
        <v>3750446</v>
      </c>
      <c r="O148" s="77">
        <f t="shared" si="46"/>
        <v>1591970</v>
      </c>
      <c r="P148" s="77">
        <f t="shared" si="46"/>
        <v>1089744</v>
      </c>
      <c r="Q148" s="77">
        <f t="shared" si="46"/>
        <v>1763511</v>
      </c>
      <c r="R148" s="77">
        <f t="shared" si="46"/>
        <v>311673</v>
      </c>
      <c r="S148" s="77">
        <f t="shared" si="46"/>
        <v>49365</v>
      </c>
      <c r="T148" s="77">
        <f t="shared" si="46"/>
        <v>52235</v>
      </c>
    </row>
    <row r="149" spans="1:20" s="27" customFormat="1" ht="18.75" customHeight="1" x14ac:dyDescent="0.2">
      <c r="A149" s="37"/>
      <c r="B149" s="38"/>
      <c r="C149" s="38"/>
      <c r="D149" s="116" t="s">
        <v>164</v>
      </c>
      <c r="E149" s="116"/>
      <c r="F149" s="117"/>
      <c r="H149" s="29">
        <f t="shared" si="44"/>
        <v>624964</v>
      </c>
      <c r="I149" s="29">
        <v>43904</v>
      </c>
      <c r="J149" s="29">
        <v>51949</v>
      </c>
      <c r="K149" s="29">
        <v>33435</v>
      </c>
      <c r="L149" s="29">
        <v>87820</v>
      </c>
      <c r="M149" s="29">
        <v>85595</v>
      </c>
      <c r="N149" s="29">
        <v>37933</v>
      </c>
      <c r="O149" s="29">
        <v>55994</v>
      </c>
      <c r="P149" s="29">
        <v>44080</v>
      </c>
      <c r="Q149" s="29">
        <v>66455</v>
      </c>
      <c r="R149" s="29">
        <v>53031</v>
      </c>
      <c r="S149" s="29">
        <v>42645</v>
      </c>
      <c r="T149" s="29">
        <v>22123</v>
      </c>
    </row>
    <row r="150" spans="1:20" s="27" customFormat="1" ht="18.75" customHeight="1" x14ac:dyDescent="0.2">
      <c r="A150" s="37"/>
      <c r="B150" s="38"/>
      <c r="C150" s="38"/>
      <c r="D150" s="116" t="s">
        <v>165</v>
      </c>
      <c r="E150" s="116"/>
      <c r="F150" s="117"/>
      <c r="H150" s="30">
        <f t="shared" si="44"/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</row>
    <row r="151" spans="1:20" s="27" customFormat="1" ht="18.75" customHeight="1" x14ac:dyDescent="0.2">
      <c r="A151" s="37"/>
      <c r="B151" s="38"/>
      <c r="C151" s="38"/>
      <c r="D151" s="116" t="s">
        <v>166</v>
      </c>
      <c r="E151" s="116"/>
      <c r="F151" s="117"/>
      <c r="H151" s="29">
        <f t="shared" si="44"/>
        <v>5006</v>
      </c>
      <c r="I151" s="29">
        <v>1292</v>
      </c>
      <c r="J151" s="29">
        <v>792</v>
      </c>
      <c r="K151" s="29">
        <v>2422</v>
      </c>
      <c r="L151" s="29">
        <v>500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</row>
    <row r="152" spans="1:20" s="27" customFormat="1" ht="18.75" customHeight="1" x14ac:dyDescent="0.2">
      <c r="A152" s="37"/>
      <c r="B152" s="38"/>
      <c r="C152" s="38"/>
      <c r="D152" s="116" t="s">
        <v>167</v>
      </c>
      <c r="E152" s="116"/>
      <c r="F152" s="117"/>
      <c r="H152" s="29">
        <f t="shared" si="44"/>
        <v>16732220</v>
      </c>
      <c r="I152" s="29">
        <v>116465</v>
      </c>
      <c r="J152" s="29">
        <v>1314677</v>
      </c>
      <c r="K152" s="29">
        <v>1827451</v>
      </c>
      <c r="L152" s="29">
        <v>1229137</v>
      </c>
      <c r="M152" s="29">
        <v>3957807</v>
      </c>
      <c r="N152" s="29">
        <v>3712513</v>
      </c>
      <c r="O152" s="29">
        <v>1535976</v>
      </c>
      <c r="P152" s="29">
        <v>1045664</v>
      </c>
      <c r="Q152" s="29">
        <v>1697056</v>
      </c>
      <c r="R152" s="29">
        <v>258642</v>
      </c>
      <c r="S152" s="29">
        <v>6720</v>
      </c>
      <c r="T152" s="29">
        <v>30112</v>
      </c>
    </row>
    <row r="153" spans="1:20" ht="25.5" customHeight="1" x14ac:dyDescent="0.2">
      <c r="A153" s="37"/>
      <c r="B153" s="38"/>
      <c r="C153" s="114" t="s">
        <v>168</v>
      </c>
      <c r="D153" s="114"/>
      <c r="E153" s="114"/>
      <c r="F153" s="115"/>
      <c r="H153" s="30">
        <f t="shared" si="44"/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</row>
    <row r="154" spans="1:20" ht="21.75" customHeight="1" x14ac:dyDescent="0.2">
      <c r="A154" s="25"/>
      <c r="B154" s="38"/>
      <c r="C154" s="114" t="s">
        <v>169</v>
      </c>
      <c r="D154" s="114"/>
      <c r="E154" s="114"/>
      <c r="F154" s="115"/>
      <c r="H154" s="29">
        <f t="shared" si="44"/>
        <v>95094</v>
      </c>
      <c r="I154" s="29">
        <v>164</v>
      </c>
      <c r="J154" s="29">
        <v>336</v>
      </c>
      <c r="K154" s="29">
        <v>6674</v>
      </c>
      <c r="L154" s="29">
        <v>8871</v>
      </c>
      <c r="M154" s="29">
        <v>12439</v>
      </c>
      <c r="N154" s="29">
        <v>6499</v>
      </c>
      <c r="O154" s="29">
        <v>10560</v>
      </c>
      <c r="P154" s="29">
        <v>9597</v>
      </c>
      <c r="Q154" s="29">
        <v>32754</v>
      </c>
      <c r="R154" s="29">
        <v>1958</v>
      </c>
      <c r="S154" s="29">
        <v>2077</v>
      </c>
      <c r="T154" s="29">
        <v>3165</v>
      </c>
    </row>
    <row r="155" spans="1:20" ht="73.5" customHeight="1" x14ac:dyDescent="0.2">
      <c r="A155" s="25"/>
      <c r="B155" s="38"/>
      <c r="C155" s="121" t="s">
        <v>170</v>
      </c>
      <c r="D155" s="121"/>
      <c r="E155" s="121"/>
      <c r="F155" s="122"/>
      <c r="H155" s="30">
        <f t="shared" si="44"/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</row>
    <row r="156" spans="1:20" s="27" customFormat="1" ht="12.75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s="21" customFormat="1" ht="49.5" customHeight="1" x14ac:dyDescent="0.2">
      <c r="A157" s="39"/>
      <c r="B157" s="110" t="s">
        <v>171</v>
      </c>
      <c r="C157" s="110"/>
      <c r="D157" s="110"/>
      <c r="E157" s="110"/>
      <c r="F157" s="111"/>
      <c r="H157" s="30">
        <f t="shared" si="44"/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</row>
    <row r="158" spans="1:20" ht="49.5" customHeight="1" x14ac:dyDescent="0.2">
      <c r="A158" s="25"/>
      <c r="B158" s="26"/>
      <c r="C158" s="121" t="s">
        <v>172</v>
      </c>
      <c r="D158" s="121"/>
      <c r="E158" s="121"/>
      <c r="F158" s="122"/>
      <c r="H158" s="30">
        <f t="shared" si="44"/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</row>
    <row r="159" spans="1:20" s="27" customFormat="1" ht="15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ht="128.25" customHeight="1" x14ac:dyDescent="0.2">
      <c r="A160" s="125" t="s">
        <v>173</v>
      </c>
      <c r="B160" s="125"/>
      <c r="C160" s="125"/>
      <c r="D160" s="125"/>
      <c r="E160" s="125"/>
      <c r="F160" s="125"/>
      <c r="H160" s="78">
        <f>H162+H204</f>
        <v>80589479689</v>
      </c>
      <c r="I160" s="78">
        <f t="shared" ref="I160:T160" si="47">I162+I204</f>
        <v>8249389154</v>
      </c>
      <c r="J160" s="78">
        <f t="shared" si="47"/>
        <v>7174455060</v>
      </c>
      <c r="K160" s="78">
        <f t="shared" si="47"/>
        <v>7241641618</v>
      </c>
      <c r="L160" s="78">
        <f t="shared" si="47"/>
        <v>7180493770</v>
      </c>
      <c r="M160" s="78">
        <f t="shared" si="47"/>
        <v>6904057313</v>
      </c>
      <c r="N160" s="78">
        <f t="shared" si="47"/>
        <v>6664600308</v>
      </c>
      <c r="O160" s="78">
        <f t="shared" si="47"/>
        <v>7039450507</v>
      </c>
      <c r="P160" s="78">
        <f t="shared" si="47"/>
        <v>6185601635</v>
      </c>
      <c r="Q160" s="78">
        <f t="shared" si="47"/>
        <v>6313132214</v>
      </c>
      <c r="R160" s="78">
        <f t="shared" si="47"/>
        <v>5914961519</v>
      </c>
      <c r="S160" s="78">
        <f t="shared" si="47"/>
        <v>5455190599</v>
      </c>
      <c r="T160" s="78">
        <f t="shared" si="47"/>
        <v>6266505992</v>
      </c>
    </row>
    <row r="161" spans="1:20" ht="19.5" customHeight="1" x14ac:dyDescent="0.2">
      <c r="A161" s="79"/>
      <c r="B161" s="80"/>
      <c r="C161" s="81"/>
      <c r="D161" s="81"/>
      <c r="E161" s="81"/>
      <c r="F161" s="81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</row>
    <row r="162" spans="1:20" ht="76.5" customHeight="1" x14ac:dyDescent="0.2">
      <c r="A162" s="126" t="s">
        <v>174</v>
      </c>
      <c r="B162" s="126"/>
      <c r="C162" s="126"/>
      <c r="D162" s="126"/>
      <c r="E162" s="126"/>
      <c r="F162" s="126"/>
      <c r="H162" s="35">
        <f>H164+H171+H186+H188+H201</f>
        <v>77966623509</v>
      </c>
      <c r="I162" s="35">
        <f t="shared" ref="I162:T162" si="48">I164+I171+I186+I188+I201</f>
        <v>8247538456</v>
      </c>
      <c r="J162" s="35">
        <f t="shared" si="48"/>
        <v>7039937135</v>
      </c>
      <c r="K162" s="35">
        <f t="shared" si="48"/>
        <v>6819230560</v>
      </c>
      <c r="L162" s="35">
        <f t="shared" si="48"/>
        <v>6783410111</v>
      </c>
      <c r="M162" s="35">
        <f t="shared" si="48"/>
        <v>6752841363</v>
      </c>
      <c r="N162" s="35">
        <f t="shared" si="48"/>
        <v>6413561325</v>
      </c>
      <c r="O162" s="35">
        <f t="shared" si="48"/>
        <v>6777724637</v>
      </c>
      <c r="P162" s="35">
        <f t="shared" si="48"/>
        <v>6012778215</v>
      </c>
      <c r="Q162" s="35">
        <f t="shared" si="48"/>
        <v>6138777961</v>
      </c>
      <c r="R162" s="35">
        <f t="shared" si="48"/>
        <v>5680133045</v>
      </c>
      <c r="S162" s="35">
        <f t="shared" si="48"/>
        <v>5273483567</v>
      </c>
      <c r="T162" s="35">
        <f t="shared" si="48"/>
        <v>6027207134</v>
      </c>
    </row>
    <row r="163" spans="1:20" ht="20.25" customHeight="1" x14ac:dyDescent="0.2">
      <c r="A163" s="79"/>
      <c r="B163" s="80"/>
      <c r="C163" s="81"/>
      <c r="D163" s="81"/>
      <c r="E163" s="81"/>
      <c r="F163" s="81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</row>
    <row r="164" spans="1:20" s="84" customFormat="1" ht="27.75" customHeight="1" x14ac:dyDescent="0.2">
      <c r="A164" s="39"/>
      <c r="B164" s="61"/>
      <c r="C164" s="123" t="s">
        <v>13</v>
      </c>
      <c r="D164" s="123"/>
      <c r="E164" s="123"/>
      <c r="F164" s="124"/>
      <c r="G164" s="27"/>
      <c r="H164" s="83">
        <f>SUM(H165:H170)</f>
        <v>23684870526</v>
      </c>
      <c r="I164" s="83">
        <f t="shared" ref="I164:T164" si="49">SUM(I165:I170)</f>
        <v>1777156703</v>
      </c>
      <c r="J164" s="83">
        <f t="shared" si="49"/>
        <v>2313935742</v>
      </c>
      <c r="K164" s="83">
        <f t="shared" si="49"/>
        <v>1850833971</v>
      </c>
      <c r="L164" s="83">
        <f t="shared" si="49"/>
        <v>2481944760</v>
      </c>
      <c r="M164" s="83">
        <f t="shared" si="49"/>
        <v>1975615316</v>
      </c>
      <c r="N164" s="83">
        <f t="shared" si="49"/>
        <v>2053178776</v>
      </c>
      <c r="O164" s="83">
        <f t="shared" si="49"/>
        <v>2044653296</v>
      </c>
      <c r="P164" s="83">
        <f t="shared" si="49"/>
        <v>1975080135</v>
      </c>
      <c r="Q164" s="83">
        <f t="shared" si="49"/>
        <v>1853806042</v>
      </c>
      <c r="R164" s="83">
        <f t="shared" si="49"/>
        <v>1728261417</v>
      </c>
      <c r="S164" s="83">
        <f t="shared" si="49"/>
        <v>1837942458</v>
      </c>
      <c r="T164" s="83">
        <f t="shared" si="49"/>
        <v>1792461910</v>
      </c>
    </row>
    <row r="165" spans="1:20" s="84" customFormat="1" ht="21.75" customHeight="1" x14ac:dyDescent="0.2">
      <c r="A165" s="25"/>
      <c r="B165" s="26"/>
      <c r="C165" s="26"/>
      <c r="D165" s="116" t="s">
        <v>14</v>
      </c>
      <c r="E165" s="116"/>
      <c r="F165" s="117"/>
      <c r="G165" s="27"/>
      <c r="H165" s="29">
        <f>SUM(I165:T165)</f>
        <v>19452511045</v>
      </c>
      <c r="I165" s="29">
        <v>1411032978</v>
      </c>
      <c r="J165" s="29">
        <v>1935858021</v>
      </c>
      <c r="K165" s="29">
        <v>1537903684</v>
      </c>
      <c r="L165" s="29">
        <v>2019754480</v>
      </c>
      <c r="M165" s="29">
        <v>1659805798</v>
      </c>
      <c r="N165" s="29">
        <v>1726429079</v>
      </c>
      <c r="O165" s="29">
        <v>1620936023</v>
      </c>
      <c r="P165" s="29">
        <v>1636398133</v>
      </c>
      <c r="Q165" s="29">
        <v>1528478202</v>
      </c>
      <c r="R165" s="29">
        <v>1378525230</v>
      </c>
      <c r="S165" s="29">
        <v>1509444995</v>
      </c>
      <c r="T165" s="29">
        <v>1487944422</v>
      </c>
    </row>
    <row r="166" spans="1:20" s="84" customFormat="1" ht="21.75" customHeight="1" x14ac:dyDescent="0.2">
      <c r="A166" s="25"/>
      <c r="B166" s="26"/>
      <c r="C166" s="26"/>
      <c r="D166" s="116" t="s">
        <v>15</v>
      </c>
      <c r="E166" s="116"/>
      <c r="F166" s="117"/>
      <c r="G166" s="27"/>
      <c r="H166" s="29">
        <f t="shared" si="44"/>
        <v>1548125511</v>
      </c>
      <c r="I166" s="29">
        <v>112261421</v>
      </c>
      <c r="J166" s="29">
        <v>154118147</v>
      </c>
      <c r="K166" s="29">
        <v>122379826</v>
      </c>
      <c r="L166" s="29">
        <v>160809198</v>
      </c>
      <c r="M166" s="29">
        <v>132101968</v>
      </c>
      <c r="N166" s="29">
        <v>137415420</v>
      </c>
      <c r="O166" s="29">
        <v>129001961</v>
      </c>
      <c r="P166" s="29">
        <v>130235121</v>
      </c>
      <c r="Q166" s="29">
        <v>121628110</v>
      </c>
      <c r="R166" s="29">
        <v>109668809</v>
      </c>
      <c r="S166" s="29">
        <v>120110141</v>
      </c>
      <c r="T166" s="29">
        <v>118395389</v>
      </c>
    </row>
    <row r="167" spans="1:20" s="84" customFormat="1" ht="21.75" customHeight="1" x14ac:dyDescent="0.2">
      <c r="A167" s="25"/>
      <c r="B167" s="26"/>
      <c r="C167" s="26"/>
      <c r="D167" s="116" t="s">
        <v>16</v>
      </c>
      <c r="E167" s="116"/>
      <c r="F167" s="117"/>
      <c r="G167" s="27"/>
      <c r="H167" s="29">
        <f t="shared" si="44"/>
        <v>298518069</v>
      </c>
      <c r="I167" s="29">
        <v>23678747</v>
      </c>
      <c r="J167" s="29">
        <v>33921494</v>
      </c>
      <c r="K167" s="29">
        <v>28262379</v>
      </c>
      <c r="L167" s="29">
        <v>19624103</v>
      </c>
      <c r="M167" s="29">
        <v>22479186</v>
      </c>
      <c r="N167" s="29">
        <v>23940384</v>
      </c>
      <c r="O167" s="29">
        <v>24528835</v>
      </c>
      <c r="P167" s="29">
        <v>26902348</v>
      </c>
      <c r="Q167" s="29">
        <v>26857179</v>
      </c>
      <c r="R167" s="29">
        <v>23435640</v>
      </c>
      <c r="S167" s="29">
        <v>22498375</v>
      </c>
      <c r="T167" s="29">
        <v>22389399</v>
      </c>
    </row>
    <row r="168" spans="1:20" s="84" customFormat="1" ht="21.75" customHeight="1" x14ac:dyDescent="0.2">
      <c r="A168" s="25"/>
      <c r="B168" s="26"/>
      <c r="C168" s="26"/>
      <c r="D168" s="116" t="s">
        <v>17</v>
      </c>
      <c r="E168" s="116"/>
      <c r="F168" s="117"/>
      <c r="G168" s="27"/>
      <c r="H168" s="29">
        <f t="shared" si="44"/>
        <v>985426858</v>
      </c>
      <c r="I168" s="29">
        <v>99933880</v>
      </c>
      <c r="J168" s="29">
        <v>54663989</v>
      </c>
      <c r="K168" s="29">
        <v>54663989</v>
      </c>
      <c r="L168" s="29">
        <v>166476205</v>
      </c>
      <c r="M168" s="29">
        <v>54663989</v>
      </c>
      <c r="N168" s="29">
        <v>54663989</v>
      </c>
      <c r="O168" s="29">
        <v>159611560</v>
      </c>
      <c r="P168" s="29">
        <v>54663989</v>
      </c>
      <c r="Q168" s="29">
        <v>54663989</v>
      </c>
      <c r="R168" s="29">
        <v>122093298</v>
      </c>
      <c r="S168" s="29">
        <v>54663989</v>
      </c>
      <c r="T168" s="29">
        <v>54663992</v>
      </c>
    </row>
    <row r="169" spans="1:20" s="84" customFormat="1" ht="21.75" customHeight="1" x14ac:dyDescent="0.2">
      <c r="A169" s="25"/>
      <c r="B169" s="26"/>
      <c r="C169" s="26"/>
      <c r="D169" s="116" t="s">
        <v>18</v>
      </c>
      <c r="E169" s="116"/>
      <c r="F169" s="117"/>
      <c r="G169" s="27"/>
      <c r="H169" s="29">
        <f t="shared" si="44"/>
        <v>463726991</v>
      </c>
      <c r="I169" s="29">
        <v>36464813</v>
      </c>
      <c r="J169" s="29">
        <v>38981542</v>
      </c>
      <c r="K169" s="29">
        <v>36691746</v>
      </c>
      <c r="L169" s="29">
        <v>40420842</v>
      </c>
      <c r="M169" s="29">
        <v>39832038</v>
      </c>
      <c r="N169" s="29">
        <v>41278411</v>
      </c>
      <c r="O169" s="29">
        <v>38864842</v>
      </c>
      <c r="P169" s="29">
        <v>40346579</v>
      </c>
      <c r="Q169" s="29">
        <v>39702960</v>
      </c>
      <c r="R169" s="29">
        <v>36258541</v>
      </c>
      <c r="S169" s="29">
        <v>38157569</v>
      </c>
      <c r="T169" s="29">
        <v>36727108</v>
      </c>
    </row>
    <row r="170" spans="1:20" s="84" customFormat="1" ht="21.75" customHeight="1" x14ac:dyDescent="0.2">
      <c r="A170" s="25"/>
      <c r="B170" s="26"/>
      <c r="C170" s="26"/>
      <c r="D170" s="116" t="s">
        <v>19</v>
      </c>
      <c r="E170" s="116"/>
      <c r="F170" s="117"/>
      <c r="G170" s="27"/>
      <c r="H170" s="29">
        <f t="shared" si="44"/>
        <v>936562052</v>
      </c>
      <c r="I170" s="29">
        <v>93784864</v>
      </c>
      <c r="J170" s="29">
        <v>96392549</v>
      </c>
      <c r="K170" s="29">
        <v>70932347</v>
      </c>
      <c r="L170" s="29">
        <v>74859932</v>
      </c>
      <c r="M170" s="29">
        <v>66732337</v>
      </c>
      <c r="N170" s="29">
        <v>69451493</v>
      </c>
      <c r="O170" s="29">
        <v>71710075</v>
      </c>
      <c r="P170" s="29">
        <v>86533965</v>
      </c>
      <c r="Q170" s="29">
        <v>82475602</v>
      </c>
      <c r="R170" s="29">
        <v>58279899</v>
      </c>
      <c r="S170" s="29">
        <v>93067389</v>
      </c>
      <c r="T170" s="29">
        <v>72341600</v>
      </c>
    </row>
    <row r="171" spans="1:20" s="27" customFormat="1" ht="21.75" customHeight="1" x14ac:dyDescent="0.2">
      <c r="A171" s="25"/>
      <c r="B171" s="26"/>
      <c r="C171" s="121" t="s">
        <v>175</v>
      </c>
      <c r="D171" s="121"/>
      <c r="E171" s="121"/>
      <c r="F171" s="122"/>
      <c r="H171" s="85">
        <f>H172+H173+H174+H177+H178+H183+H184+H185</f>
        <v>47782116834</v>
      </c>
      <c r="I171" s="85">
        <f t="shared" ref="I171:T171" si="50">I172+I173+I174+I177+I178+I183+I184+I185</f>
        <v>5621437117</v>
      </c>
      <c r="J171" s="85">
        <f t="shared" si="50"/>
        <v>4022377250</v>
      </c>
      <c r="K171" s="85">
        <f t="shared" si="50"/>
        <v>4356257156</v>
      </c>
      <c r="L171" s="85">
        <f t="shared" si="50"/>
        <v>3414958100</v>
      </c>
      <c r="M171" s="85">
        <f t="shared" si="50"/>
        <v>4306066473</v>
      </c>
      <c r="N171" s="85">
        <f t="shared" si="50"/>
        <v>3766524543</v>
      </c>
      <c r="O171" s="85">
        <f t="shared" si="50"/>
        <v>4469112955</v>
      </c>
      <c r="P171" s="85">
        <f t="shared" si="50"/>
        <v>3807646101</v>
      </c>
      <c r="Q171" s="85">
        <f t="shared" si="50"/>
        <v>3782633785</v>
      </c>
      <c r="R171" s="85">
        <f t="shared" si="50"/>
        <v>3436919934</v>
      </c>
      <c r="S171" s="85">
        <f t="shared" si="50"/>
        <v>3026355627</v>
      </c>
      <c r="T171" s="85">
        <f t="shared" si="50"/>
        <v>3771827793</v>
      </c>
    </row>
    <row r="172" spans="1:20" s="27" customFormat="1" ht="36" customHeight="1" x14ac:dyDescent="0.2">
      <c r="A172" s="25"/>
      <c r="B172" s="26"/>
      <c r="C172" s="26"/>
      <c r="D172" s="116" t="s">
        <v>176</v>
      </c>
      <c r="E172" s="116"/>
      <c r="F172" s="117"/>
      <c r="H172" s="29">
        <f t="shared" si="44"/>
        <v>26039105757</v>
      </c>
      <c r="I172" s="29">
        <v>3632231093</v>
      </c>
      <c r="J172" s="29">
        <v>2142664546</v>
      </c>
      <c r="K172" s="29">
        <v>2418095829</v>
      </c>
      <c r="L172" s="29">
        <v>1539705922</v>
      </c>
      <c r="M172" s="29">
        <v>2349714137</v>
      </c>
      <c r="N172" s="29">
        <v>1869989323</v>
      </c>
      <c r="O172" s="29">
        <v>2434978596</v>
      </c>
      <c r="P172" s="29">
        <v>1910866367</v>
      </c>
      <c r="Q172" s="29">
        <v>1862391584</v>
      </c>
      <c r="R172" s="29">
        <v>1459971635</v>
      </c>
      <c r="S172" s="29">
        <v>1867091608</v>
      </c>
      <c r="T172" s="29">
        <v>2551405117</v>
      </c>
    </row>
    <row r="173" spans="1:20" s="27" customFormat="1" ht="33.75" customHeight="1" x14ac:dyDescent="0.2">
      <c r="A173" s="25"/>
      <c r="B173" s="26"/>
      <c r="C173" s="26"/>
      <c r="D173" s="116" t="s">
        <v>177</v>
      </c>
      <c r="E173" s="116"/>
      <c r="F173" s="117"/>
      <c r="H173" s="29">
        <f t="shared" si="44"/>
        <v>5389677224</v>
      </c>
      <c r="I173" s="29">
        <v>466287777</v>
      </c>
      <c r="J173" s="29">
        <v>363461714</v>
      </c>
      <c r="K173" s="29">
        <v>423494509</v>
      </c>
      <c r="L173" s="29">
        <v>361671307</v>
      </c>
      <c r="M173" s="29">
        <v>440556481</v>
      </c>
      <c r="N173" s="29">
        <v>383088528</v>
      </c>
      <c r="O173" s="29">
        <v>518011057</v>
      </c>
      <c r="P173" s="29">
        <v>382051344</v>
      </c>
      <c r="Q173" s="29">
        <v>405569095</v>
      </c>
      <c r="R173" s="29">
        <v>462240902</v>
      </c>
      <c r="S173" s="29">
        <v>562341877</v>
      </c>
      <c r="T173" s="29">
        <v>620902633</v>
      </c>
    </row>
    <row r="174" spans="1:20" s="27" customFormat="1" ht="32.25" customHeight="1" x14ac:dyDescent="0.2">
      <c r="A174" s="25"/>
      <c r="B174" s="26"/>
      <c r="C174" s="26"/>
      <c r="D174" s="116" t="s">
        <v>178</v>
      </c>
      <c r="E174" s="116"/>
      <c r="F174" s="117"/>
      <c r="H174" s="83">
        <f>H175+H176</f>
        <v>8968336439</v>
      </c>
      <c r="I174" s="83">
        <f t="shared" ref="I174:T174" si="51">I175+I176</f>
        <v>896833644</v>
      </c>
      <c r="J174" s="83">
        <f t="shared" si="51"/>
        <v>896833644</v>
      </c>
      <c r="K174" s="83">
        <f t="shared" si="51"/>
        <v>896833644</v>
      </c>
      <c r="L174" s="83">
        <f t="shared" si="51"/>
        <v>896833644</v>
      </c>
      <c r="M174" s="83">
        <f t="shared" si="51"/>
        <v>896833644</v>
      </c>
      <c r="N174" s="83">
        <f t="shared" si="51"/>
        <v>896833644</v>
      </c>
      <c r="O174" s="83">
        <f t="shared" si="51"/>
        <v>896833644</v>
      </c>
      <c r="P174" s="83">
        <f t="shared" si="51"/>
        <v>896833644</v>
      </c>
      <c r="Q174" s="83">
        <f t="shared" si="51"/>
        <v>896833644</v>
      </c>
      <c r="R174" s="83">
        <f t="shared" si="51"/>
        <v>896833643</v>
      </c>
      <c r="S174" s="30">
        <f t="shared" si="51"/>
        <v>0</v>
      </c>
      <c r="T174" s="30">
        <f t="shared" si="51"/>
        <v>0</v>
      </c>
    </row>
    <row r="175" spans="1:20" s="27" customFormat="1" ht="32.25" customHeight="1" x14ac:dyDescent="0.2">
      <c r="A175" s="25"/>
      <c r="B175" s="26"/>
      <c r="C175" s="26"/>
      <c r="D175" s="1"/>
      <c r="E175" s="1"/>
      <c r="F175" s="2" t="s">
        <v>179</v>
      </c>
      <c r="H175" s="29">
        <f t="shared" si="44"/>
        <v>7881243867</v>
      </c>
      <c r="I175" s="29">
        <v>788124387</v>
      </c>
      <c r="J175" s="29">
        <v>788124387</v>
      </c>
      <c r="K175" s="29">
        <v>788124387</v>
      </c>
      <c r="L175" s="29">
        <v>788124387</v>
      </c>
      <c r="M175" s="29">
        <v>788124387</v>
      </c>
      <c r="N175" s="29">
        <v>788124387</v>
      </c>
      <c r="O175" s="29">
        <v>788124387</v>
      </c>
      <c r="P175" s="29">
        <v>788124387</v>
      </c>
      <c r="Q175" s="29">
        <v>788124387</v>
      </c>
      <c r="R175" s="29">
        <v>788124384</v>
      </c>
      <c r="S175" s="30">
        <v>0</v>
      </c>
      <c r="T175" s="30">
        <v>0</v>
      </c>
    </row>
    <row r="176" spans="1:20" s="27" customFormat="1" ht="28.5" customHeight="1" x14ac:dyDescent="0.2">
      <c r="A176" s="39"/>
      <c r="B176" s="61"/>
      <c r="C176" s="61"/>
      <c r="D176" s="3"/>
      <c r="E176" s="3"/>
      <c r="F176" s="4" t="s">
        <v>180</v>
      </c>
      <c r="H176" s="29">
        <f t="shared" si="44"/>
        <v>1087092572</v>
      </c>
      <c r="I176" s="29">
        <v>108709257</v>
      </c>
      <c r="J176" s="29">
        <v>108709257</v>
      </c>
      <c r="K176" s="29">
        <v>108709257</v>
      </c>
      <c r="L176" s="29">
        <v>108709257</v>
      </c>
      <c r="M176" s="29">
        <v>108709257</v>
      </c>
      <c r="N176" s="29">
        <v>108709257</v>
      </c>
      <c r="O176" s="29">
        <v>108709257</v>
      </c>
      <c r="P176" s="29">
        <v>108709257</v>
      </c>
      <c r="Q176" s="29">
        <v>108709257</v>
      </c>
      <c r="R176" s="29">
        <v>108709259</v>
      </c>
      <c r="S176" s="30">
        <v>0</v>
      </c>
      <c r="T176" s="30">
        <v>0</v>
      </c>
    </row>
    <row r="177" spans="1:20" s="86" customFormat="1" ht="57" customHeight="1" x14ac:dyDescent="0.2">
      <c r="A177" s="25"/>
      <c r="B177" s="26"/>
      <c r="C177" s="26"/>
      <c r="D177" s="116" t="s">
        <v>181</v>
      </c>
      <c r="E177" s="116"/>
      <c r="F177" s="117"/>
      <c r="G177" s="27"/>
      <c r="H177" s="29">
        <f t="shared" si="44"/>
        <v>3098160973</v>
      </c>
      <c r="I177" s="29">
        <v>258180081</v>
      </c>
      <c r="J177" s="29">
        <v>258180081</v>
      </c>
      <c r="K177" s="29">
        <v>258180081</v>
      </c>
      <c r="L177" s="29">
        <v>258180081</v>
      </c>
      <c r="M177" s="29">
        <v>258180081</v>
      </c>
      <c r="N177" s="29">
        <v>258180081</v>
      </c>
      <c r="O177" s="29">
        <v>258180081</v>
      </c>
      <c r="P177" s="29">
        <v>258180081</v>
      </c>
      <c r="Q177" s="29">
        <v>258180081</v>
      </c>
      <c r="R177" s="29">
        <v>258180081</v>
      </c>
      <c r="S177" s="29">
        <v>258180081</v>
      </c>
      <c r="T177" s="29">
        <v>258180082</v>
      </c>
    </row>
    <row r="178" spans="1:20" s="86" customFormat="1" ht="23.25" customHeight="1" x14ac:dyDescent="0.2">
      <c r="A178" s="25"/>
      <c r="B178" s="26"/>
      <c r="C178" s="26"/>
      <c r="D178" s="116" t="s">
        <v>182</v>
      </c>
      <c r="E178" s="116"/>
      <c r="F178" s="117"/>
      <c r="G178" s="27"/>
      <c r="H178" s="83">
        <f>H179+H180+H181+H182</f>
        <v>1541918049</v>
      </c>
      <c r="I178" s="83">
        <f t="shared" ref="I178:T178" si="52">I179+I180+I181+I182</f>
        <v>128493171</v>
      </c>
      <c r="J178" s="83">
        <f t="shared" si="52"/>
        <v>128493171</v>
      </c>
      <c r="K178" s="83">
        <f t="shared" si="52"/>
        <v>128493171</v>
      </c>
      <c r="L178" s="83">
        <f t="shared" si="52"/>
        <v>128493171</v>
      </c>
      <c r="M178" s="83">
        <f t="shared" si="52"/>
        <v>128493171</v>
      </c>
      <c r="N178" s="83">
        <f t="shared" si="52"/>
        <v>128493171</v>
      </c>
      <c r="O178" s="83">
        <f t="shared" si="52"/>
        <v>128493171</v>
      </c>
      <c r="P178" s="83">
        <f t="shared" si="52"/>
        <v>128493171</v>
      </c>
      <c r="Q178" s="83">
        <f t="shared" si="52"/>
        <v>128493171</v>
      </c>
      <c r="R178" s="83">
        <f t="shared" si="52"/>
        <v>128493171</v>
      </c>
      <c r="S178" s="83">
        <f t="shared" si="52"/>
        <v>128493171</v>
      </c>
      <c r="T178" s="83">
        <f t="shared" si="52"/>
        <v>128493168</v>
      </c>
    </row>
    <row r="179" spans="1:20" s="27" customFormat="1" ht="18" customHeight="1" x14ac:dyDescent="0.2">
      <c r="A179" s="25"/>
      <c r="B179" s="26"/>
      <c r="C179" s="26"/>
      <c r="D179" s="1"/>
      <c r="E179" s="1"/>
      <c r="F179" s="2" t="s">
        <v>183</v>
      </c>
      <c r="H179" s="29">
        <f t="shared" si="44"/>
        <v>753376342</v>
      </c>
      <c r="I179" s="29">
        <v>62781362</v>
      </c>
      <c r="J179" s="29">
        <v>62781362</v>
      </c>
      <c r="K179" s="29">
        <v>62781362</v>
      </c>
      <c r="L179" s="29">
        <v>62781362</v>
      </c>
      <c r="M179" s="29">
        <v>62781362</v>
      </c>
      <c r="N179" s="29">
        <v>62781362</v>
      </c>
      <c r="O179" s="29">
        <v>62781362</v>
      </c>
      <c r="P179" s="29">
        <v>62781362</v>
      </c>
      <c r="Q179" s="29">
        <v>62781362</v>
      </c>
      <c r="R179" s="29">
        <v>62781362</v>
      </c>
      <c r="S179" s="29">
        <v>62781362</v>
      </c>
      <c r="T179" s="29">
        <v>62781360</v>
      </c>
    </row>
    <row r="180" spans="1:20" s="27" customFormat="1" ht="24" customHeight="1" x14ac:dyDescent="0.2">
      <c r="A180" s="25"/>
      <c r="B180" s="26"/>
      <c r="C180" s="26"/>
      <c r="D180" s="1"/>
      <c r="E180" s="1"/>
      <c r="F180" s="2" t="s">
        <v>184</v>
      </c>
      <c r="H180" s="29">
        <f t="shared" si="44"/>
        <v>410954477</v>
      </c>
      <c r="I180" s="29">
        <v>34246206</v>
      </c>
      <c r="J180" s="29">
        <v>34246206</v>
      </c>
      <c r="K180" s="29">
        <v>34246206</v>
      </c>
      <c r="L180" s="29">
        <v>34246206</v>
      </c>
      <c r="M180" s="29">
        <v>34246206</v>
      </c>
      <c r="N180" s="29">
        <v>34246206</v>
      </c>
      <c r="O180" s="29">
        <v>34246206</v>
      </c>
      <c r="P180" s="29">
        <v>34246206</v>
      </c>
      <c r="Q180" s="29">
        <v>34246206</v>
      </c>
      <c r="R180" s="29">
        <v>34246206</v>
      </c>
      <c r="S180" s="29">
        <v>34246206</v>
      </c>
      <c r="T180" s="29">
        <v>34246211</v>
      </c>
    </row>
    <row r="181" spans="1:20" s="86" customFormat="1" ht="32.25" customHeight="1" x14ac:dyDescent="0.2">
      <c r="A181" s="25"/>
      <c r="B181" s="26"/>
      <c r="C181" s="26"/>
      <c r="D181" s="1"/>
      <c r="E181" s="1"/>
      <c r="F181" s="2" t="s">
        <v>185</v>
      </c>
      <c r="G181" s="27"/>
      <c r="H181" s="29">
        <f t="shared" si="44"/>
        <v>21862943</v>
      </c>
      <c r="I181" s="29">
        <v>1821912</v>
      </c>
      <c r="J181" s="29">
        <v>1821912</v>
      </c>
      <c r="K181" s="29">
        <v>1821912</v>
      </c>
      <c r="L181" s="29">
        <v>1821912</v>
      </c>
      <c r="M181" s="29">
        <v>1821912</v>
      </c>
      <c r="N181" s="29">
        <v>1821912</v>
      </c>
      <c r="O181" s="29">
        <v>1821912</v>
      </c>
      <c r="P181" s="29">
        <v>1821912</v>
      </c>
      <c r="Q181" s="29">
        <v>1821912</v>
      </c>
      <c r="R181" s="29">
        <v>1821912</v>
      </c>
      <c r="S181" s="29">
        <v>1821912</v>
      </c>
      <c r="T181" s="29">
        <v>1821911</v>
      </c>
    </row>
    <row r="182" spans="1:20" s="86" customFormat="1" ht="27.75" customHeight="1" x14ac:dyDescent="0.2">
      <c r="A182" s="25"/>
      <c r="B182" s="26"/>
      <c r="C182" s="26"/>
      <c r="D182" s="1"/>
      <c r="E182" s="1"/>
      <c r="F182" s="2" t="s">
        <v>186</v>
      </c>
      <c r="G182" s="27"/>
      <c r="H182" s="29">
        <f t="shared" si="44"/>
        <v>355724287</v>
      </c>
      <c r="I182" s="29">
        <v>29643691</v>
      </c>
      <c r="J182" s="29">
        <v>29643691</v>
      </c>
      <c r="K182" s="29">
        <v>29643691</v>
      </c>
      <c r="L182" s="29">
        <v>29643691</v>
      </c>
      <c r="M182" s="29">
        <v>29643691</v>
      </c>
      <c r="N182" s="29">
        <v>29643691</v>
      </c>
      <c r="O182" s="29">
        <v>29643691</v>
      </c>
      <c r="P182" s="29">
        <v>29643691</v>
      </c>
      <c r="Q182" s="29">
        <v>29643691</v>
      </c>
      <c r="R182" s="29">
        <v>29643691</v>
      </c>
      <c r="S182" s="29">
        <v>29643691</v>
      </c>
      <c r="T182" s="29">
        <v>29643686</v>
      </c>
    </row>
    <row r="183" spans="1:20" s="86" customFormat="1" ht="32.25" customHeight="1" x14ac:dyDescent="0.2">
      <c r="A183" s="25"/>
      <c r="B183" s="26"/>
      <c r="C183" s="26"/>
      <c r="D183" s="116" t="s">
        <v>187</v>
      </c>
      <c r="E183" s="116"/>
      <c r="F183" s="117"/>
      <c r="G183" s="27"/>
      <c r="H183" s="29">
        <f t="shared" si="44"/>
        <v>174099342</v>
      </c>
      <c r="I183" s="29">
        <v>21465120</v>
      </c>
      <c r="J183" s="29">
        <v>14797863</v>
      </c>
      <c r="K183" s="29">
        <v>13213691</v>
      </c>
      <c r="L183" s="29">
        <v>12127744</v>
      </c>
      <c r="M183" s="29">
        <v>14342728</v>
      </c>
      <c r="N183" s="29">
        <v>11993565</v>
      </c>
      <c r="O183" s="29">
        <v>14670175</v>
      </c>
      <c r="P183" s="29">
        <v>13275263</v>
      </c>
      <c r="Q183" s="29">
        <v>13219979</v>
      </c>
      <c r="R183" s="29">
        <v>13254275</v>
      </c>
      <c r="S183" s="29">
        <v>14570518</v>
      </c>
      <c r="T183" s="29">
        <v>17168421</v>
      </c>
    </row>
    <row r="184" spans="1:20" s="86" customFormat="1" ht="39" customHeight="1" x14ac:dyDescent="0.2">
      <c r="A184" s="25"/>
      <c r="B184" s="26"/>
      <c r="C184" s="26"/>
      <c r="D184" s="116" t="s">
        <v>188</v>
      </c>
      <c r="E184" s="116"/>
      <c r="F184" s="117"/>
      <c r="G184" s="27"/>
      <c r="H184" s="29">
        <f t="shared" si="44"/>
        <v>222678586</v>
      </c>
      <c r="I184" s="29">
        <v>22267859</v>
      </c>
      <c r="J184" s="29">
        <v>22267859</v>
      </c>
      <c r="K184" s="29">
        <v>22267859</v>
      </c>
      <c r="L184" s="29">
        <v>22267859</v>
      </c>
      <c r="M184" s="29">
        <v>22267859</v>
      </c>
      <c r="N184" s="29">
        <v>22267859</v>
      </c>
      <c r="O184" s="29">
        <v>22267859</v>
      </c>
      <c r="P184" s="29">
        <v>22267859</v>
      </c>
      <c r="Q184" s="29">
        <v>22267859</v>
      </c>
      <c r="R184" s="29">
        <v>22267855</v>
      </c>
      <c r="S184" s="30">
        <v>0</v>
      </c>
      <c r="T184" s="30">
        <v>0</v>
      </c>
    </row>
    <row r="185" spans="1:20" s="27" customFormat="1" ht="43.5" customHeight="1" x14ac:dyDescent="0.2">
      <c r="A185" s="25"/>
      <c r="B185" s="26"/>
      <c r="C185" s="26"/>
      <c r="D185" s="116" t="s">
        <v>189</v>
      </c>
      <c r="E185" s="116"/>
      <c r="F185" s="117"/>
      <c r="H185" s="29">
        <f t="shared" si="44"/>
        <v>2348140464</v>
      </c>
      <c r="I185" s="29">
        <v>195678372</v>
      </c>
      <c r="J185" s="29">
        <v>195678372</v>
      </c>
      <c r="K185" s="29">
        <v>195678372</v>
      </c>
      <c r="L185" s="29">
        <v>195678372</v>
      </c>
      <c r="M185" s="29">
        <v>195678372</v>
      </c>
      <c r="N185" s="29">
        <v>195678372</v>
      </c>
      <c r="O185" s="29">
        <v>195678372</v>
      </c>
      <c r="P185" s="29">
        <v>195678372</v>
      </c>
      <c r="Q185" s="29">
        <v>195678372</v>
      </c>
      <c r="R185" s="29">
        <v>195678372</v>
      </c>
      <c r="S185" s="29">
        <v>195678372</v>
      </c>
      <c r="T185" s="29">
        <v>195678372</v>
      </c>
    </row>
    <row r="186" spans="1:20" s="87" customFormat="1" ht="23.25" customHeight="1" x14ac:dyDescent="0.25">
      <c r="A186" s="39"/>
      <c r="B186" s="61"/>
      <c r="C186" s="123" t="s">
        <v>190</v>
      </c>
      <c r="D186" s="123"/>
      <c r="E186" s="123"/>
      <c r="F186" s="124"/>
      <c r="H186" s="88">
        <f>H187</f>
        <v>2774888321</v>
      </c>
      <c r="I186" s="88">
        <f t="shared" ref="I186:T186" si="53">I187</f>
        <v>9359729</v>
      </c>
      <c r="J186" s="88">
        <f t="shared" si="53"/>
        <v>50358935</v>
      </c>
      <c r="K186" s="88">
        <f t="shared" si="53"/>
        <v>106568391</v>
      </c>
      <c r="L186" s="88">
        <f t="shared" si="53"/>
        <v>497509064</v>
      </c>
      <c r="M186" s="88">
        <f t="shared" si="53"/>
        <v>152428431</v>
      </c>
      <c r="N186" s="88">
        <f t="shared" si="53"/>
        <v>341953027</v>
      </c>
      <c r="O186" s="88">
        <f t="shared" si="53"/>
        <v>57564136</v>
      </c>
      <c r="P186" s="88">
        <f t="shared" si="53"/>
        <v>59345027</v>
      </c>
      <c r="Q186" s="88">
        <f t="shared" si="53"/>
        <v>355736336</v>
      </c>
      <c r="R186" s="88">
        <f t="shared" si="53"/>
        <v>396457330</v>
      </c>
      <c r="S186" s="88">
        <f t="shared" si="53"/>
        <v>349203903</v>
      </c>
      <c r="T186" s="88">
        <f t="shared" si="53"/>
        <v>398404012</v>
      </c>
    </row>
    <row r="187" spans="1:20" s="87" customFormat="1" ht="23.25" customHeight="1" x14ac:dyDescent="0.25">
      <c r="A187" s="25"/>
      <c r="B187" s="26"/>
      <c r="C187" s="26"/>
      <c r="D187" s="116" t="s">
        <v>190</v>
      </c>
      <c r="E187" s="116"/>
      <c r="F187" s="117"/>
      <c r="H187" s="89">
        <f t="shared" si="44"/>
        <v>2774888321</v>
      </c>
      <c r="I187" s="89">
        <v>9359729</v>
      </c>
      <c r="J187" s="89">
        <v>50358935</v>
      </c>
      <c r="K187" s="89">
        <v>106568391</v>
      </c>
      <c r="L187" s="89">
        <v>497509064</v>
      </c>
      <c r="M187" s="89">
        <v>152428431</v>
      </c>
      <c r="N187" s="89">
        <v>341953027</v>
      </c>
      <c r="O187" s="89">
        <v>57564136</v>
      </c>
      <c r="P187" s="89">
        <v>59345027</v>
      </c>
      <c r="Q187" s="89">
        <v>355736336</v>
      </c>
      <c r="R187" s="89">
        <v>396457330</v>
      </c>
      <c r="S187" s="89">
        <v>349203903</v>
      </c>
      <c r="T187" s="89">
        <v>398404012</v>
      </c>
    </row>
    <row r="188" spans="1:20" s="87" customFormat="1" ht="33" customHeight="1" x14ac:dyDescent="0.25">
      <c r="A188" s="25"/>
      <c r="B188" s="26"/>
      <c r="C188" s="121" t="s">
        <v>205</v>
      </c>
      <c r="D188" s="121"/>
      <c r="E188" s="121"/>
      <c r="F188" s="122"/>
      <c r="H188" s="88">
        <f>SUM(H189:H200)</f>
        <v>3719226526</v>
      </c>
      <c r="I188" s="88">
        <f t="shared" ref="I188:T188" si="54">SUM(I189:I200)</f>
        <v>839202704</v>
      </c>
      <c r="J188" s="88">
        <f t="shared" si="54"/>
        <v>652813419</v>
      </c>
      <c r="K188" s="88">
        <f t="shared" si="54"/>
        <v>505100600</v>
      </c>
      <c r="L188" s="88">
        <f t="shared" si="54"/>
        <v>388520943</v>
      </c>
      <c r="M188" s="88">
        <f t="shared" si="54"/>
        <v>318247222</v>
      </c>
      <c r="N188" s="88">
        <f t="shared" si="54"/>
        <v>251418982</v>
      </c>
      <c r="O188" s="88">
        <f t="shared" si="54"/>
        <v>205907106</v>
      </c>
      <c r="P188" s="88">
        <f t="shared" si="54"/>
        <v>170300330</v>
      </c>
      <c r="Q188" s="88">
        <f t="shared" si="54"/>
        <v>146114898</v>
      </c>
      <c r="R188" s="88">
        <f t="shared" si="54"/>
        <v>118054274</v>
      </c>
      <c r="S188" s="88">
        <f t="shared" si="54"/>
        <v>59508900</v>
      </c>
      <c r="T188" s="88">
        <f t="shared" si="54"/>
        <v>64037148</v>
      </c>
    </row>
    <row r="189" spans="1:20" s="27" customFormat="1" ht="23.25" customHeight="1" x14ac:dyDescent="0.2">
      <c r="A189" s="25"/>
      <c r="B189" s="26"/>
      <c r="C189" s="43"/>
      <c r="D189" s="116" t="s">
        <v>20</v>
      </c>
      <c r="E189" s="116"/>
      <c r="F189" s="117"/>
      <c r="H189" s="29">
        <f t="shared" si="44"/>
        <v>116893087</v>
      </c>
      <c r="I189" s="29">
        <v>10360335</v>
      </c>
      <c r="J189" s="29">
        <v>11866419</v>
      </c>
      <c r="K189" s="29">
        <v>18545208</v>
      </c>
      <c r="L189" s="29">
        <v>7835141</v>
      </c>
      <c r="M189" s="29">
        <v>9948468</v>
      </c>
      <c r="N189" s="29">
        <v>7903358</v>
      </c>
      <c r="O189" s="29">
        <v>8863407</v>
      </c>
      <c r="P189" s="29">
        <v>8983885</v>
      </c>
      <c r="Q189" s="29">
        <v>10131352</v>
      </c>
      <c r="R189" s="29">
        <v>7193509</v>
      </c>
      <c r="S189" s="29">
        <v>7177405</v>
      </c>
      <c r="T189" s="29">
        <v>8084600</v>
      </c>
    </row>
    <row r="190" spans="1:20" s="27" customFormat="1" ht="23.25" customHeight="1" x14ac:dyDescent="0.2">
      <c r="A190" s="25"/>
      <c r="B190" s="26"/>
      <c r="C190" s="43"/>
      <c r="D190" s="116" t="s">
        <v>21</v>
      </c>
      <c r="E190" s="116"/>
      <c r="F190" s="117"/>
      <c r="H190" s="42">
        <f t="shared" si="44"/>
        <v>3061267174</v>
      </c>
      <c r="I190" s="42">
        <v>781905153</v>
      </c>
      <c r="J190" s="42">
        <v>591557829</v>
      </c>
      <c r="K190" s="42">
        <v>444278980</v>
      </c>
      <c r="L190" s="42">
        <v>336055809</v>
      </c>
      <c r="M190" s="42">
        <v>256232315</v>
      </c>
      <c r="N190" s="42">
        <v>196528270</v>
      </c>
      <c r="O190" s="42">
        <v>146130883</v>
      </c>
      <c r="P190" s="42">
        <v>117648174</v>
      </c>
      <c r="Q190" s="42">
        <v>90918258</v>
      </c>
      <c r="R190" s="42">
        <v>72545242</v>
      </c>
      <c r="S190" s="42">
        <v>13547493</v>
      </c>
      <c r="T190" s="42">
        <v>13918768</v>
      </c>
    </row>
    <row r="191" spans="1:20" s="27" customFormat="1" ht="23.25" customHeight="1" x14ac:dyDescent="0.2">
      <c r="A191" s="25"/>
      <c r="B191" s="26"/>
      <c r="C191" s="43"/>
      <c r="D191" s="116" t="s">
        <v>22</v>
      </c>
      <c r="E191" s="116"/>
      <c r="F191" s="117"/>
      <c r="H191" s="29">
        <f t="shared" si="44"/>
        <v>17415752</v>
      </c>
      <c r="I191" s="29">
        <v>649923</v>
      </c>
      <c r="J191" s="29">
        <v>621540</v>
      </c>
      <c r="K191" s="29">
        <v>287185</v>
      </c>
      <c r="L191" s="29">
        <v>2492890</v>
      </c>
      <c r="M191" s="29">
        <v>925960</v>
      </c>
      <c r="N191" s="29">
        <v>1173712</v>
      </c>
      <c r="O191" s="29">
        <v>2880011</v>
      </c>
      <c r="P191" s="29">
        <v>3389747</v>
      </c>
      <c r="Q191" s="29">
        <v>355493</v>
      </c>
      <c r="R191" s="29">
        <v>1498581</v>
      </c>
      <c r="S191" s="29">
        <v>1666828</v>
      </c>
      <c r="T191" s="29">
        <v>1473882</v>
      </c>
    </row>
    <row r="192" spans="1:20" s="27" customFormat="1" ht="54" customHeight="1" x14ac:dyDescent="0.2">
      <c r="A192" s="25"/>
      <c r="B192" s="26"/>
      <c r="C192" s="43"/>
      <c r="D192" s="116" t="s">
        <v>191</v>
      </c>
      <c r="E192" s="116"/>
      <c r="F192" s="117"/>
      <c r="H192" s="29">
        <f t="shared" si="44"/>
        <v>35500189</v>
      </c>
      <c r="I192" s="29">
        <v>4523486</v>
      </c>
      <c r="J192" s="29">
        <v>2861251</v>
      </c>
      <c r="K192" s="29">
        <v>2663994</v>
      </c>
      <c r="L192" s="29">
        <v>2902050</v>
      </c>
      <c r="M192" s="29">
        <v>2868301</v>
      </c>
      <c r="N192" s="29">
        <v>3768466</v>
      </c>
      <c r="O192" s="29">
        <v>3796899</v>
      </c>
      <c r="P192" s="29">
        <v>3640037</v>
      </c>
      <c r="Q192" s="29">
        <v>2522086</v>
      </c>
      <c r="R192" s="29">
        <v>1676570</v>
      </c>
      <c r="S192" s="29">
        <v>2058114</v>
      </c>
      <c r="T192" s="29">
        <v>2218935</v>
      </c>
    </row>
    <row r="193" spans="1:20" s="27" customFormat="1" ht="51.75" customHeight="1" x14ac:dyDescent="0.2">
      <c r="A193" s="25"/>
      <c r="B193" s="26"/>
      <c r="C193" s="43"/>
      <c r="D193" s="116" t="s">
        <v>23</v>
      </c>
      <c r="E193" s="116"/>
      <c r="F193" s="117"/>
      <c r="H193" s="29">
        <f t="shared" si="44"/>
        <v>11770056</v>
      </c>
      <c r="I193" s="29">
        <v>2427197</v>
      </c>
      <c r="J193" s="29">
        <v>1768266</v>
      </c>
      <c r="K193" s="29">
        <v>293010</v>
      </c>
      <c r="L193" s="29">
        <v>1048214</v>
      </c>
      <c r="M193" s="29">
        <v>861927</v>
      </c>
      <c r="N193" s="29">
        <v>1308547</v>
      </c>
      <c r="O193" s="29">
        <v>1115453</v>
      </c>
      <c r="P193" s="29">
        <v>1201206</v>
      </c>
      <c r="Q193" s="29">
        <v>839827</v>
      </c>
      <c r="R193" s="29">
        <v>255249</v>
      </c>
      <c r="S193" s="29">
        <v>313337</v>
      </c>
      <c r="T193" s="29">
        <v>337823</v>
      </c>
    </row>
    <row r="194" spans="1:20" s="27" customFormat="1" ht="31.5" customHeight="1" x14ac:dyDescent="0.2">
      <c r="A194" s="25"/>
      <c r="B194" s="26"/>
      <c r="C194" s="43"/>
      <c r="D194" s="116" t="s">
        <v>24</v>
      </c>
      <c r="E194" s="116"/>
      <c r="F194" s="117"/>
      <c r="H194" s="29">
        <f t="shared" si="44"/>
        <v>433128741</v>
      </c>
      <c r="I194" s="29">
        <v>35571224</v>
      </c>
      <c r="J194" s="29">
        <v>40521625</v>
      </c>
      <c r="K194" s="29">
        <v>35370891</v>
      </c>
      <c r="L194" s="29">
        <v>34587728</v>
      </c>
      <c r="M194" s="29">
        <v>43778325</v>
      </c>
      <c r="N194" s="29">
        <v>37027706</v>
      </c>
      <c r="O194" s="29">
        <v>39338730</v>
      </c>
      <c r="P194" s="29">
        <v>31871992</v>
      </c>
      <c r="Q194" s="29">
        <v>37651959</v>
      </c>
      <c r="R194" s="29">
        <v>31521227</v>
      </c>
      <c r="S194" s="29">
        <v>31301964</v>
      </c>
      <c r="T194" s="29">
        <v>34585370</v>
      </c>
    </row>
    <row r="195" spans="1:20" s="27" customFormat="1" ht="23.25" customHeight="1" x14ac:dyDescent="0.2">
      <c r="A195" s="25"/>
      <c r="B195" s="26"/>
      <c r="C195" s="43"/>
      <c r="D195" s="116" t="s">
        <v>25</v>
      </c>
      <c r="E195" s="116"/>
      <c r="F195" s="117"/>
      <c r="H195" s="29">
        <f>SUM(I195:T195)</f>
        <v>1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1</v>
      </c>
    </row>
    <row r="196" spans="1:20" s="27" customFormat="1" ht="28.5" customHeight="1" x14ac:dyDescent="0.2">
      <c r="A196" s="25"/>
      <c r="B196" s="26"/>
      <c r="C196" s="43"/>
      <c r="D196" s="116" t="s">
        <v>26</v>
      </c>
      <c r="E196" s="116"/>
      <c r="F196" s="117"/>
      <c r="H196" s="29">
        <f t="shared" ref="H196:H200" si="55">SUM(I196:T196)</f>
        <v>36022732</v>
      </c>
      <c r="I196" s="29">
        <v>3001894</v>
      </c>
      <c r="J196" s="29">
        <v>3001894</v>
      </c>
      <c r="K196" s="29">
        <v>3001894</v>
      </c>
      <c r="L196" s="29">
        <v>3001894</v>
      </c>
      <c r="M196" s="29">
        <v>3001894</v>
      </c>
      <c r="N196" s="29">
        <v>3001894</v>
      </c>
      <c r="O196" s="29">
        <v>3001894</v>
      </c>
      <c r="P196" s="29">
        <v>3001894</v>
      </c>
      <c r="Q196" s="29">
        <v>3001894</v>
      </c>
      <c r="R196" s="29">
        <v>3001894</v>
      </c>
      <c r="S196" s="29">
        <v>3001894</v>
      </c>
      <c r="T196" s="29">
        <v>3001898</v>
      </c>
    </row>
    <row r="197" spans="1:20" s="27" customFormat="1" ht="42" customHeight="1" x14ac:dyDescent="0.2">
      <c r="A197" s="25"/>
      <c r="B197" s="26"/>
      <c r="C197" s="43"/>
      <c r="D197" s="116" t="s">
        <v>27</v>
      </c>
      <c r="E197" s="116"/>
      <c r="F197" s="117"/>
      <c r="H197" s="29">
        <f t="shared" si="55"/>
        <v>7228794</v>
      </c>
      <c r="I197" s="29">
        <v>763492</v>
      </c>
      <c r="J197" s="29">
        <v>614595</v>
      </c>
      <c r="K197" s="29">
        <v>659438</v>
      </c>
      <c r="L197" s="29">
        <v>597217</v>
      </c>
      <c r="M197" s="29">
        <v>630032</v>
      </c>
      <c r="N197" s="29">
        <v>707029</v>
      </c>
      <c r="O197" s="29">
        <v>779829</v>
      </c>
      <c r="P197" s="29">
        <v>563395</v>
      </c>
      <c r="Q197" s="29">
        <v>694029</v>
      </c>
      <c r="R197" s="29">
        <v>362002</v>
      </c>
      <c r="S197" s="29">
        <v>441865</v>
      </c>
      <c r="T197" s="29">
        <v>415871</v>
      </c>
    </row>
    <row r="198" spans="1:20" s="27" customFormat="1" ht="21" customHeight="1" x14ac:dyDescent="0.2">
      <c r="A198" s="25"/>
      <c r="B198" s="26"/>
      <c r="C198" s="43"/>
      <c r="D198" s="116" t="s">
        <v>28</v>
      </c>
      <c r="E198" s="116"/>
      <c r="F198" s="117"/>
      <c r="H198" s="30">
        <f t="shared" si="55"/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</row>
    <row r="199" spans="1:20" s="27" customFormat="1" ht="25.5" customHeight="1" x14ac:dyDescent="0.2">
      <c r="A199" s="25"/>
      <c r="B199" s="26"/>
      <c r="C199" s="43"/>
      <c r="D199" s="116" t="s">
        <v>29</v>
      </c>
      <c r="E199" s="116"/>
      <c r="F199" s="117"/>
      <c r="H199" s="30">
        <f t="shared" si="55"/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</row>
    <row r="200" spans="1:20" s="27" customFormat="1" ht="33.75" customHeight="1" x14ac:dyDescent="0.2">
      <c r="A200" s="25"/>
      <c r="B200" s="26"/>
      <c r="C200" s="43"/>
      <c r="D200" s="116" t="s">
        <v>30</v>
      </c>
      <c r="E200" s="116"/>
      <c r="F200" s="117"/>
      <c r="H200" s="30">
        <f t="shared" si="55"/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</row>
    <row r="201" spans="1:20" s="27" customFormat="1" ht="23.25" customHeight="1" x14ac:dyDescent="0.2">
      <c r="A201" s="90"/>
      <c r="B201" s="54"/>
      <c r="C201" s="121" t="s">
        <v>192</v>
      </c>
      <c r="D201" s="121"/>
      <c r="E201" s="121"/>
      <c r="F201" s="122"/>
      <c r="H201" s="91">
        <f>H202+H203</f>
        <v>5521302</v>
      </c>
      <c r="I201" s="91">
        <f t="shared" ref="I201:T201" si="56">I202+I203</f>
        <v>382203</v>
      </c>
      <c r="J201" s="91">
        <f t="shared" si="56"/>
        <v>451789</v>
      </c>
      <c r="K201" s="91">
        <f t="shared" si="56"/>
        <v>470442</v>
      </c>
      <c r="L201" s="91">
        <f t="shared" si="56"/>
        <v>477244</v>
      </c>
      <c r="M201" s="91">
        <f t="shared" si="56"/>
        <v>483921</v>
      </c>
      <c r="N201" s="91">
        <f t="shared" si="56"/>
        <v>485997</v>
      </c>
      <c r="O201" s="91">
        <f t="shared" si="56"/>
        <v>487144</v>
      </c>
      <c r="P201" s="91">
        <f t="shared" si="56"/>
        <v>406622</v>
      </c>
      <c r="Q201" s="91">
        <f t="shared" si="56"/>
        <v>486900</v>
      </c>
      <c r="R201" s="91">
        <f t="shared" si="56"/>
        <v>440090</v>
      </c>
      <c r="S201" s="91">
        <f t="shared" si="56"/>
        <v>472679</v>
      </c>
      <c r="T201" s="91">
        <f t="shared" si="56"/>
        <v>476271</v>
      </c>
    </row>
    <row r="202" spans="1:20" s="27" customFormat="1" ht="32.25" customHeight="1" x14ac:dyDescent="0.2">
      <c r="A202" s="90"/>
      <c r="B202" s="54"/>
      <c r="C202" s="43"/>
      <c r="D202" s="116" t="s">
        <v>193</v>
      </c>
      <c r="E202" s="116"/>
      <c r="F202" s="117"/>
      <c r="H202" s="42">
        <f>SUM(I202:T202)</f>
        <v>5521302</v>
      </c>
      <c r="I202" s="42">
        <v>382203</v>
      </c>
      <c r="J202" s="42">
        <v>451789</v>
      </c>
      <c r="K202" s="42">
        <v>470442</v>
      </c>
      <c r="L202" s="42">
        <v>477244</v>
      </c>
      <c r="M202" s="42">
        <v>483921</v>
      </c>
      <c r="N202" s="42">
        <v>485997</v>
      </c>
      <c r="O202" s="42">
        <v>487144</v>
      </c>
      <c r="P202" s="42">
        <v>406622</v>
      </c>
      <c r="Q202" s="42">
        <v>486900</v>
      </c>
      <c r="R202" s="42">
        <v>440090</v>
      </c>
      <c r="S202" s="42">
        <v>472679</v>
      </c>
      <c r="T202" s="42">
        <v>476271</v>
      </c>
    </row>
    <row r="203" spans="1:20" s="27" customFormat="1" ht="41.25" customHeight="1" x14ac:dyDescent="0.2">
      <c r="A203" s="90"/>
      <c r="B203" s="54"/>
      <c r="C203" s="43"/>
      <c r="D203" s="116" t="s">
        <v>194</v>
      </c>
      <c r="E203" s="116"/>
      <c r="F203" s="117"/>
      <c r="H203" s="30">
        <f t="shared" ref="H203:H215" si="57">SUM(I203:T203)</f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</row>
    <row r="204" spans="1:20" s="27" customFormat="1" ht="57.75" customHeight="1" x14ac:dyDescent="0.2">
      <c r="A204" s="113" t="s">
        <v>195</v>
      </c>
      <c r="B204" s="114"/>
      <c r="C204" s="114"/>
      <c r="D204" s="114"/>
      <c r="E204" s="114"/>
      <c r="F204" s="115"/>
      <c r="H204" s="85">
        <f>SUM(H205:H207)</f>
        <v>2622856180</v>
      </c>
      <c r="I204" s="85">
        <f t="shared" ref="I204:T204" si="58">SUM(I205:I207)</f>
        <v>1850698</v>
      </c>
      <c r="J204" s="85">
        <f t="shared" si="58"/>
        <v>134517925</v>
      </c>
      <c r="K204" s="85">
        <f t="shared" si="58"/>
        <v>422411058</v>
      </c>
      <c r="L204" s="85">
        <f t="shared" si="58"/>
        <v>397083659</v>
      </c>
      <c r="M204" s="85">
        <f t="shared" si="58"/>
        <v>151215950</v>
      </c>
      <c r="N204" s="85">
        <f t="shared" si="58"/>
        <v>251038983</v>
      </c>
      <c r="O204" s="85">
        <f t="shared" si="58"/>
        <v>261725870</v>
      </c>
      <c r="P204" s="85">
        <f t="shared" si="58"/>
        <v>172823420</v>
      </c>
      <c r="Q204" s="85">
        <f t="shared" si="58"/>
        <v>174354253</v>
      </c>
      <c r="R204" s="85">
        <f t="shared" si="58"/>
        <v>234828474</v>
      </c>
      <c r="S204" s="85">
        <f t="shared" si="58"/>
        <v>181707032</v>
      </c>
      <c r="T204" s="85">
        <f t="shared" si="58"/>
        <v>239298858</v>
      </c>
    </row>
    <row r="205" spans="1:20" s="27" customFormat="1" ht="17.25" customHeight="1" x14ac:dyDescent="0.2">
      <c r="A205" s="90"/>
      <c r="B205" s="54"/>
      <c r="C205" s="54"/>
      <c r="D205" s="116" t="s">
        <v>196</v>
      </c>
      <c r="E205" s="116"/>
      <c r="F205" s="117"/>
      <c r="H205" s="30">
        <f t="shared" si="57"/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</row>
    <row r="206" spans="1:20" s="27" customFormat="1" ht="17.25" customHeight="1" x14ac:dyDescent="0.2">
      <c r="A206" s="25"/>
      <c r="B206" s="26"/>
      <c r="C206" s="26"/>
      <c r="D206" s="116" t="s">
        <v>197</v>
      </c>
      <c r="E206" s="116"/>
      <c r="F206" s="117"/>
      <c r="H206" s="30">
        <f t="shared" si="57"/>
        <v>2622856180</v>
      </c>
      <c r="I206" s="30">
        <v>1850698</v>
      </c>
      <c r="J206" s="30">
        <v>134517925</v>
      </c>
      <c r="K206" s="30">
        <v>422411058</v>
      </c>
      <c r="L206" s="30">
        <v>397083659</v>
      </c>
      <c r="M206" s="30">
        <v>151215950</v>
      </c>
      <c r="N206" s="30">
        <v>251038983</v>
      </c>
      <c r="O206" s="30">
        <v>261725870</v>
      </c>
      <c r="P206" s="30">
        <v>172823420</v>
      </c>
      <c r="Q206" s="30">
        <v>174354253</v>
      </c>
      <c r="R206" s="30">
        <v>234828474</v>
      </c>
      <c r="S206" s="30">
        <v>181707032</v>
      </c>
      <c r="T206" s="30">
        <v>239298858</v>
      </c>
    </row>
    <row r="207" spans="1:20" s="27" customFormat="1" ht="17.25" customHeight="1" x14ac:dyDescent="0.2">
      <c r="A207" s="25"/>
      <c r="B207" s="26"/>
      <c r="C207" s="26"/>
      <c r="D207" s="116" t="s">
        <v>198</v>
      </c>
      <c r="E207" s="116"/>
      <c r="F207" s="117"/>
      <c r="H207" s="30">
        <f t="shared" si="57"/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</row>
    <row r="208" spans="1:20" ht="15" x14ac:dyDescent="0.2">
      <c r="A208" s="79"/>
      <c r="B208" s="80"/>
      <c r="C208" s="81"/>
      <c r="D208" s="81"/>
      <c r="E208" s="81"/>
      <c r="F208" s="81"/>
      <c r="G208" s="27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</row>
    <row r="209" spans="1:20" s="34" customFormat="1" ht="25.5" customHeight="1" x14ac:dyDescent="0.2">
      <c r="A209" s="118" t="s">
        <v>199</v>
      </c>
      <c r="B209" s="119"/>
      <c r="C209" s="119"/>
      <c r="D209" s="119"/>
      <c r="E209" s="119"/>
      <c r="F209" s="120"/>
      <c r="G209" s="27"/>
      <c r="H209" s="92">
        <f>H210+H212</f>
        <v>1</v>
      </c>
      <c r="I209" s="92">
        <f t="shared" ref="I209:T209" si="59">I210+I212</f>
        <v>0</v>
      </c>
      <c r="J209" s="92">
        <f t="shared" si="59"/>
        <v>0</v>
      </c>
      <c r="K209" s="92">
        <f t="shared" si="59"/>
        <v>0</v>
      </c>
      <c r="L209" s="92">
        <f t="shared" si="59"/>
        <v>0</v>
      </c>
      <c r="M209" s="92">
        <f t="shared" si="59"/>
        <v>0</v>
      </c>
      <c r="N209" s="92">
        <f t="shared" si="59"/>
        <v>0</v>
      </c>
      <c r="O209" s="92">
        <f t="shared" si="59"/>
        <v>0</v>
      </c>
      <c r="P209" s="92">
        <f t="shared" si="59"/>
        <v>0</v>
      </c>
      <c r="Q209" s="92">
        <f t="shared" si="59"/>
        <v>0</v>
      </c>
      <c r="R209" s="92">
        <f t="shared" si="59"/>
        <v>0</v>
      </c>
      <c r="S209" s="92">
        <f t="shared" si="59"/>
        <v>0</v>
      </c>
      <c r="T209" s="92">
        <f t="shared" si="59"/>
        <v>1</v>
      </c>
    </row>
    <row r="210" spans="1:20" s="34" customFormat="1" ht="31.5" customHeight="1" x14ac:dyDescent="0.2">
      <c r="A210" s="93"/>
      <c r="B210" s="94" t="s">
        <v>200</v>
      </c>
      <c r="C210" s="94"/>
      <c r="D210" s="94"/>
      <c r="E210" s="94"/>
      <c r="F210" s="95"/>
      <c r="G210" s="27"/>
      <c r="H210" s="36">
        <f>H211</f>
        <v>1</v>
      </c>
      <c r="I210" s="36">
        <f t="shared" ref="I210:T210" si="60">I211</f>
        <v>0</v>
      </c>
      <c r="J210" s="36">
        <f t="shared" si="60"/>
        <v>0</v>
      </c>
      <c r="K210" s="36">
        <f t="shared" si="60"/>
        <v>0</v>
      </c>
      <c r="L210" s="36">
        <f t="shared" si="60"/>
        <v>0</v>
      </c>
      <c r="M210" s="36">
        <f t="shared" si="60"/>
        <v>0</v>
      </c>
      <c r="N210" s="36">
        <f t="shared" si="60"/>
        <v>0</v>
      </c>
      <c r="O210" s="36">
        <f t="shared" si="60"/>
        <v>0</v>
      </c>
      <c r="P210" s="36">
        <f t="shared" si="60"/>
        <v>0</v>
      </c>
      <c r="Q210" s="36">
        <f t="shared" si="60"/>
        <v>0</v>
      </c>
      <c r="R210" s="36">
        <f t="shared" si="60"/>
        <v>0</v>
      </c>
      <c r="S210" s="36">
        <f t="shared" si="60"/>
        <v>0</v>
      </c>
      <c r="T210" s="36">
        <f t="shared" si="60"/>
        <v>1</v>
      </c>
    </row>
    <row r="211" spans="1:20" s="27" customFormat="1" ht="48.75" customHeight="1" x14ac:dyDescent="0.2">
      <c r="A211" s="93"/>
      <c r="B211" s="94"/>
      <c r="C211" s="94"/>
      <c r="D211" s="116" t="s">
        <v>201</v>
      </c>
      <c r="E211" s="116"/>
      <c r="F211" s="117"/>
      <c r="H211" s="30">
        <f t="shared" si="57"/>
        <v>1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1</v>
      </c>
    </row>
    <row r="212" spans="1:20" s="34" customFormat="1" ht="31.5" customHeight="1" x14ac:dyDescent="0.2">
      <c r="A212" s="109" t="s">
        <v>202</v>
      </c>
      <c r="B212" s="110"/>
      <c r="C212" s="110"/>
      <c r="D212" s="110"/>
      <c r="E212" s="110"/>
      <c r="F212" s="111"/>
      <c r="G212" s="102"/>
      <c r="H212" s="36">
        <f t="shared" si="57"/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</row>
    <row r="213" spans="1:20" ht="15" x14ac:dyDescent="0.2">
      <c r="A213" s="79"/>
      <c r="B213" s="80"/>
      <c r="C213" s="81"/>
      <c r="D213" s="81"/>
      <c r="E213" s="81"/>
      <c r="F213" s="81"/>
      <c r="G213" s="27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</row>
    <row r="214" spans="1:20" s="96" customFormat="1" ht="28.5" customHeight="1" x14ac:dyDescent="0.2">
      <c r="A214" s="106" t="s">
        <v>203</v>
      </c>
      <c r="B214" s="107"/>
      <c r="C214" s="107"/>
      <c r="D214" s="107"/>
      <c r="E214" s="107"/>
      <c r="F214" s="108"/>
      <c r="G214" s="27"/>
      <c r="H214" s="92">
        <f t="shared" si="57"/>
        <v>0</v>
      </c>
      <c r="I214" s="92">
        <v>0</v>
      </c>
      <c r="J214" s="92">
        <v>0</v>
      </c>
      <c r="K214" s="92">
        <v>0</v>
      </c>
      <c r="L214" s="92">
        <v>0</v>
      </c>
      <c r="M214" s="92">
        <v>0</v>
      </c>
      <c r="N214" s="92">
        <v>0</v>
      </c>
      <c r="O214" s="92">
        <v>0</v>
      </c>
      <c r="P214" s="92">
        <v>0</v>
      </c>
      <c r="Q214" s="92">
        <v>0</v>
      </c>
      <c r="R214" s="92">
        <v>0</v>
      </c>
      <c r="S214" s="92">
        <v>0</v>
      </c>
      <c r="T214" s="92">
        <v>0</v>
      </c>
    </row>
    <row r="215" spans="1:20" ht="34.5" customHeight="1" x14ac:dyDescent="0.2">
      <c r="A215" s="97"/>
      <c r="B215" s="98" t="s">
        <v>204</v>
      </c>
      <c r="C215" s="98"/>
      <c r="D215" s="98"/>
      <c r="E215" s="98"/>
      <c r="F215" s="99"/>
      <c r="G215" s="27"/>
      <c r="H215" s="30">
        <f t="shared" si="57"/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</row>
    <row r="216" spans="1:20" x14ac:dyDescent="0.2">
      <c r="G216" s="27"/>
    </row>
    <row r="217" spans="1:20" x14ac:dyDescent="0.2">
      <c r="G217" s="27"/>
    </row>
  </sheetData>
  <mergeCells count="165">
    <mergeCell ref="D17:F17"/>
    <mergeCell ref="D18:F18"/>
    <mergeCell ref="D19:F19"/>
    <mergeCell ref="D20:F20"/>
    <mergeCell ref="C21:F21"/>
    <mergeCell ref="D22:F22"/>
    <mergeCell ref="A9:F9"/>
    <mergeCell ref="A11:F11"/>
    <mergeCell ref="A13:F13"/>
    <mergeCell ref="B15:F15"/>
    <mergeCell ref="C16:F16"/>
    <mergeCell ref="D29:F29"/>
    <mergeCell ref="C30:F30"/>
    <mergeCell ref="C31:F31"/>
    <mergeCell ref="D32:F32"/>
    <mergeCell ref="C33:F33"/>
    <mergeCell ref="B35:F35"/>
    <mergeCell ref="C23:F23"/>
    <mergeCell ref="D24:F24"/>
    <mergeCell ref="D25:F25"/>
    <mergeCell ref="C26:F26"/>
    <mergeCell ref="D27:F27"/>
    <mergeCell ref="C28:F28"/>
    <mergeCell ref="E44:F44"/>
    <mergeCell ref="E45:F45"/>
    <mergeCell ref="E46:F46"/>
    <mergeCell ref="E47:F47"/>
    <mergeCell ref="D48:F48"/>
    <mergeCell ref="E49:F49"/>
    <mergeCell ref="D36:F36"/>
    <mergeCell ref="B38:F38"/>
    <mergeCell ref="D39:F39"/>
    <mergeCell ref="B41:F41"/>
    <mergeCell ref="C42:F42"/>
    <mergeCell ref="D43:F43"/>
    <mergeCell ref="D56:F56"/>
    <mergeCell ref="E57:F57"/>
    <mergeCell ref="D60:F60"/>
    <mergeCell ref="E61:F61"/>
    <mergeCell ref="E62:F62"/>
    <mergeCell ref="D63:F63"/>
    <mergeCell ref="E50:F50"/>
    <mergeCell ref="E51:F51"/>
    <mergeCell ref="D52:F52"/>
    <mergeCell ref="E53:F53"/>
    <mergeCell ref="E54:F54"/>
    <mergeCell ref="C55:F55"/>
    <mergeCell ref="D70:F70"/>
    <mergeCell ref="E71:F71"/>
    <mergeCell ref="E72:F72"/>
    <mergeCell ref="E73:F73"/>
    <mergeCell ref="D76:F76"/>
    <mergeCell ref="E77:F77"/>
    <mergeCell ref="E64:F64"/>
    <mergeCell ref="E65:F65"/>
    <mergeCell ref="E66:F66"/>
    <mergeCell ref="D67:F67"/>
    <mergeCell ref="E68:F68"/>
    <mergeCell ref="E69:F69"/>
    <mergeCell ref="E88:F88"/>
    <mergeCell ref="D89:F89"/>
    <mergeCell ref="E90:F90"/>
    <mergeCell ref="E91:F91"/>
    <mergeCell ref="D92:F92"/>
    <mergeCell ref="E93:F93"/>
    <mergeCell ref="E78:F78"/>
    <mergeCell ref="D79:F79"/>
    <mergeCell ref="E84:F84"/>
    <mergeCell ref="D85:F85"/>
    <mergeCell ref="E86:F86"/>
    <mergeCell ref="D87:F87"/>
    <mergeCell ref="E101:F101"/>
    <mergeCell ref="D102:F102"/>
    <mergeCell ref="E103:F103"/>
    <mergeCell ref="D104:F104"/>
    <mergeCell ref="E105:F105"/>
    <mergeCell ref="D106:F106"/>
    <mergeCell ref="E95:F95"/>
    <mergeCell ref="D96:F96"/>
    <mergeCell ref="E97:F97"/>
    <mergeCell ref="E98:F98"/>
    <mergeCell ref="D99:F99"/>
    <mergeCell ref="E100:F100"/>
    <mergeCell ref="D113:F113"/>
    <mergeCell ref="E114:F114"/>
    <mergeCell ref="D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C112:F112"/>
    <mergeCell ref="C138:F138"/>
    <mergeCell ref="C139:F139"/>
    <mergeCell ref="B141:F141"/>
    <mergeCell ref="C142:F142"/>
    <mergeCell ref="D143:F143"/>
    <mergeCell ref="D144:F144"/>
    <mergeCell ref="E119:F119"/>
    <mergeCell ref="D120:F120"/>
    <mergeCell ref="E124:F124"/>
    <mergeCell ref="E125:F125"/>
    <mergeCell ref="D126:F126"/>
    <mergeCell ref="C137:F137"/>
    <mergeCell ref="D152:F152"/>
    <mergeCell ref="C153:F153"/>
    <mergeCell ref="C154:F154"/>
    <mergeCell ref="C155:F155"/>
    <mergeCell ref="B157:F157"/>
    <mergeCell ref="C158:F158"/>
    <mergeCell ref="C145:F145"/>
    <mergeCell ref="B147:F147"/>
    <mergeCell ref="C148:F148"/>
    <mergeCell ref="D149:F149"/>
    <mergeCell ref="D150:F150"/>
    <mergeCell ref="D151:F151"/>
    <mergeCell ref="D168:F168"/>
    <mergeCell ref="D169:F169"/>
    <mergeCell ref="D170:F170"/>
    <mergeCell ref="C171:F171"/>
    <mergeCell ref="D172:F172"/>
    <mergeCell ref="D173:F173"/>
    <mergeCell ref="A160:F160"/>
    <mergeCell ref="A162:F162"/>
    <mergeCell ref="C164:F164"/>
    <mergeCell ref="D165:F165"/>
    <mergeCell ref="D166:F166"/>
    <mergeCell ref="D167:F167"/>
    <mergeCell ref="C188:F188"/>
    <mergeCell ref="D189:F189"/>
    <mergeCell ref="D190:F190"/>
    <mergeCell ref="D191:F191"/>
    <mergeCell ref="D174:F174"/>
    <mergeCell ref="D177:F177"/>
    <mergeCell ref="D178:F178"/>
    <mergeCell ref="D183:F183"/>
    <mergeCell ref="D184:F184"/>
    <mergeCell ref="D185:F185"/>
    <mergeCell ref="E94:F94"/>
    <mergeCell ref="A214:F214"/>
    <mergeCell ref="A212:F212"/>
    <mergeCell ref="B7:H7"/>
    <mergeCell ref="A204:F204"/>
    <mergeCell ref="D205:F205"/>
    <mergeCell ref="D206:F206"/>
    <mergeCell ref="D207:F207"/>
    <mergeCell ref="A209:F209"/>
    <mergeCell ref="D211:F211"/>
    <mergeCell ref="D198:F198"/>
    <mergeCell ref="D199:F199"/>
    <mergeCell ref="D200:F200"/>
    <mergeCell ref="C201:F201"/>
    <mergeCell ref="D202:F202"/>
    <mergeCell ref="D203:F203"/>
    <mergeCell ref="D192:F192"/>
    <mergeCell ref="D193:F193"/>
    <mergeCell ref="D194:F194"/>
    <mergeCell ref="D195:F195"/>
    <mergeCell ref="D196:F196"/>
    <mergeCell ref="D197:F197"/>
    <mergeCell ref="C186:F186"/>
    <mergeCell ref="D187:F187"/>
  </mergeCells>
  <printOptions horizontalCentered="1"/>
  <pageMargins left="0.70866141732283472" right="0" top="0.55118110236220474" bottom="0.39370078740157483" header="0.31496062992125984" footer="0.31496062992125984"/>
  <pageSetup paperSize="5" scale="47" orientation="landscape" r:id="rId1"/>
  <ignoredErrors>
    <ignoredError sqref="H141:T142 I80:Q80 R80:T80 I148:T148" formulaRange="1"/>
    <ignoredError sqref="H120:T125 H115 H96:H106 H85:H92 H67:H76 H59:H63 H44:H52 H23:H31 H21 H171:H174 H178 H186:H188 H201:H204" formula="1"/>
    <ignoredError sqref="H126:T12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4. Calendario de Ingresos</vt:lpstr>
      <vt:lpstr>'anexo 4. Calendario de Ingresos'!Área_de_impresión</vt:lpstr>
      <vt:lpstr>'anexo 4. Calendario de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</cp:lastModifiedBy>
  <cp:lastPrinted>2021-12-15T19:11:17Z</cp:lastPrinted>
  <dcterms:created xsi:type="dcterms:W3CDTF">2017-11-15T04:02:52Z</dcterms:created>
  <dcterms:modified xsi:type="dcterms:W3CDTF">2022-06-17T18:30:41Z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